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60"/>
  </bookViews>
  <sheets>
    <sheet name="Stavba" sheetId="1" r:id="rId1"/>
    <sheet name="SO-01 01 KL" sheetId="2" r:id="rId2"/>
    <sheet name="SO-01 01 Rek" sheetId="3" r:id="rId3"/>
    <sheet name="SO-01 01 Pol" sheetId="4" r:id="rId4"/>
    <sheet name="SO-01 01 KL-1" sheetId="5" r:id="rId5"/>
    <sheet name="SO-01 01 Rek-1" sheetId="6" r:id="rId6"/>
    <sheet name="SO-01 01 Pol-1" sheetId="7" r:id="rId7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'SO-01 01 Pol'!$1:$6</definedName>
    <definedName name="_xlnm.Print_Titles" localSheetId="6">'SO-01 01 Pol-1'!$1:$6</definedName>
    <definedName name="_xlnm.Print_Titles" localSheetId="2">'SO-01 01 Rek'!$1:$6</definedName>
    <definedName name="_xlnm.Print_Titles" localSheetId="5">'SO-01 01 Rek-1'!$1:$6</definedName>
    <definedName name="Objednatel" localSheetId="0">Stavba!$D$11</definedName>
    <definedName name="Objekt" localSheetId="0">Stavba!$B$29</definedName>
    <definedName name="_xlnm.Print_Area" localSheetId="1">'SO-01 01 KL'!$A$1:$G$45</definedName>
    <definedName name="_xlnm.Print_Area" localSheetId="4">'SO-01 01 KL-1'!$A$1:$G$45</definedName>
    <definedName name="_xlnm.Print_Area" localSheetId="3">'SO-01 01 Pol'!$A$1:$K$117</definedName>
    <definedName name="_xlnm.Print_Area" localSheetId="6">'SO-01 01 Pol-1'!$A$1:$K$174</definedName>
    <definedName name="_xlnm.Print_Area" localSheetId="2">'SO-01 01 Rek'!$A$1:$I$28</definedName>
    <definedName name="_xlnm.Print_Area" localSheetId="5">'SO-01 01 Rek-1'!$A$1:$I$28</definedName>
    <definedName name="_xlnm.Print_Area" localSheetId="0">Stavba!$B$1:$J$70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'SO-01 01 Pol'!#REF!</definedName>
    <definedName name="solver_opt" localSheetId="6" hidden="1">'SO-01 01 Pol-1'!#REF!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Stavba!$F$63:$J$63</definedName>
    <definedName name="StavbaCelkem" localSheetId="0">Stavba!$H$31</definedName>
    <definedName name="Zhotovitel" localSheetId="0">Stavba!$D$7</definedName>
  </definedNames>
  <calcPr calcId="125725"/>
</workbook>
</file>

<file path=xl/calcChain.xml><?xml version="1.0" encoding="utf-8"?>
<calcChain xmlns="http://schemas.openxmlformats.org/spreadsheetml/2006/main">
  <c r="F60" i="1"/>
  <c r="F59"/>
  <c r="J49" l="1"/>
  <c r="J54"/>
  <c r="J55"/>
  <c r="J57"/>
  <c r="J60"/>
  <c r="J61"/>
  <c r="I54"/>
  <c r="I55"/>
  <c r="I57"/>
  <c r="I60"/>
  <c r="I61"/>
  <c r="I49"/>
  <c r="H54"/>
  <c r="H55"/>
  <c r="H57"/>
  <c r="H60"/>
  <c r="H61"/>
  <c r="H49"/>
  <c r="G50"/>
  <c r="G51"/>
  <c r="G53"/>
  <c r="G56"/>
  <c r="G57"/>
  <c r="G60"/>
  <c r="G61"/>
  <c r="G62"/>
  <c r="F54"/>
  <c r="F55"/>
  <c r="F61"/>
  <c r="F49"/>
  <c r="BE173" i="7" l="1"/>
  <c r="BC173"/>
  <c r="BB173"/>
  <c r="BA173"/>
  <c r="K173"/>
  <c r="I173"/>
  <c r="G173"/>
  <c r="BD173" s="1"/>
  <c r="BE172"/>
  <c r="BC172"/>
  <c r="BB172"/>
  <c r="BA172"/>
  <c r="K172"/>
  <c r="I172"/>
  <c r="G172"/>
  <c r="BD172" s="1"/>
  <c r="BE171"/>
  <c r="BE174" s="1"/>
  <c r="I21" i="6" s="1"/>
  <c r="BC171" i="7"/>
  <c r="BB171"/>
  <c r="BA171"/>
  <c r="BA174" s="1"/>
  <c r="E21" i="6" s="1"/>
  <c r="K171" i="7"/>
  <c r="I171"/>
  <c r="G171"/>
  <c r="BD171" s="1"/>
  <c r="B21" i="6"/>
  <c r="A21"/>
  <c r="BC174" i="7"/>
  <c r="G21" i="6" s="1"/>
  <c r="BB174" i="7"/>
  <c r="F21" i="6" s="1"/>
  <c r="K174" i="7"/>
  <c r="I174"/>
  <c r="BE168"/>
  <c r="BE169" s="1"/>
  <c r="I20" i="6" s="1"/>
  <c r="BD168" i="7"/>
  <c r="BD169" s="1"/>
  <c r="H20" i="6" s="1"/>
  <c r="BC168" i="7"/>
  <c r="BC169" s="1"/>
  <c r="G20" i="6" s="1"/>
  <c r="BB168" i="7"/>
  <c r="BA168"/>
  <c r="K168"/>
  <c r="K169" s="1"/>
  <c r="I168"/>
  <c r="G168"/>
  <c r="B20" i="6"/>
  <c r="A20"/>
  <c r="BB169" i="7"/>
  <c r="F20" i="6" s="1"/>
  <c r="BA169" i="7"/>
  <c r="E20" i="6" s="1"/>
  <c r="I169" i="7"/>
  <c r="G169"/>
  <c r="BE165"/>
  <c r="BD165"/>
  <c r="BC165"/>
  <c r="BA165"/>
  <c r="K165"/>
  <c r="K166" s="1"/>
  <c r="I165"/>
  <c r="G165"/>
  <c r="BB165" s="1"/>
  <c r="BE157"/>
  <c r="BD157"/>
  <c r="BC157"/>
  <c r="BC166" s="1"/>
  <c r="G19" i="6" s="1"/>
  <c r="BA157" i="7"/>
  <c r="K157"/>
  <c r="I157"/>
  <c r="G157"/>
  <c r="BB157" s="1"/>
  <c r="B19" i="6"/>
  <c r="A19"/>
  <c r="BE166" i="7"/>
  <c r="I19" i="6" s="1"/>
  <c r="BD166" i="7"/>
  <c r="H19" i="6" s="1"/>
  <c r="BA166" i="7"/>
  <c r="E19" i="6" s="1"/>
  <c r="BE154" i="7"/>
  <c r="BD154"/>
  <c r="BC154"/>
  <c r="BA154"/>
  <c r="K154"/>
  <c r="I154"/>
  <c r="G154"/>
  <c r="BB154" s="1"/>
  <c r="BE148"/>
  <c r="BD148"/>
  <c r="BD155" s="1"/>
  <c r="H18" i="6" s="1"/>
  <c r="BC148" i="7"/>
  <c r="BC155" s="1"/>
  <c r="G18" i="6" s="1"/>
  <c r="BA148" i="7"/>
  <c r="K148"/>
  <c r="I148"/>
  <c r="I155" s="1"/>
  <c r="G148"/>
  <c r="G155" s="1"/>
  <c r="B18" i="6"/>
  <c r="A18"/>
  <c r="BE155" i="7"/>
  <c r="I18" i="6" s="1"/>
  <c r="BA155" i="7"/>
  <c r="E18" i="6" s="1"/>
  <c r="K155" i="7"/>
  <c r="BE123"/>
  <c r="BE146" s="1"/>
  <c r="I17" i="6" s="1"/>
  <c r="J58" i="1" s="1"/>
  <c r="BD123" i="7"/>
  <c r="BD146" s="1"/>
  <c r="H17" i="6" s="1"/>
  <c r="I58" i="1" s="1"/>
  <c r="BC123" i="7"/>
  <c r="BC146" s="1"/>
  <c r="G17" i="6" s="1"/>
  <c r="H58" i="1" s="1"/>
  <c r="BA123" i="7"/>
  <c r="BA146" s="1"/>
  <c r="E17" i="6" s="1"/>
  <c r="K123" i="7"/>
  <c r="I123"/>
  <c r="I146" s="1"/>
  <c r="G123"/>
  <c r="BB123" s="1"/>
  <c r="BB146" s="1"/>
  <c r="F17" i="6" s="1"/>
  <c r="G54" i="1" s="1"/>
  <c r="B17" i="6"/>
  <c r="A17"/>
  <c r="K146" i="7"/>
  <c r="BE119"/>
  <c r="BE121" s="1"/>
  <c r="I16" i="6" s="1"/>
  <c r="BD119" i="7"/>
  <c r="BD121" s="1"/>
  <c r="H16" i="6" s="1"/>
  <c r="BC119" i="7"/>
  <c r="BA119"/>
  <c r="K119"/>
  <c r="K121" s="1"/>
  <c r="I119"/>
  <c r="G119"/>
  <c r="BB119" s="1"/>
  <c r="BB121" s="1"/>
  <c r="F16" i="6" s="1"/>
  <c r="B16"/>
  <c r="A16"/>
  <c r="BC121" i="7"/>
  <c r="G16" i="6" s="1"/>
  <c r="BA121" i="7"/>
  <c r="E16" i="6" s="1"/>
  <c r="I121" i="7"/>
  <c r="G121"/>
  <c r="BE116"/>
  <c r="BD116"/>
  <c r="BC116"/>
  <c r="BA116"/>
  <c r="K116"/>
  <c r="I116"/>
  <c r="G116"/>
  <c r="BB116" s="1"/>
  <c r="BE108"/>
  <c r="BD108"/>
  <c r="BC108"/>
  <c r="BA108"/>
  <c r="K108"/>
  <c r="I108"/>
  <c r="G108"/>
  <c r="BB108" s="1"/>
  <c r="BE100"/>
  <c r="BD100"/>
  <c r="BC100"/>
  <c r="BA100"/>
  <c r="K100"/>
  <c r="I100"/>
  <c r="G100"/>
  <c r="BB100" s="1"/>
  <c r="BE95"/>
  <c r="BD95"/>
  <c r="BC95"/>
  <c r="BA95"/>
  <c r="K95"/>
  <c r="I95"/>
  <c r="G95"/>
  <c r="BB95" s="1"/>
  <c r="BE92"/>
  <c r="BD92"/>
  <c r="BC92"/>
  <c r="BA92"/>
  <c r="K92"/>
  <c r="I92"/>
  <c r="G92"/>
  <c r="BB92" s="1"/>
  <c r="BE89"/>
  <c r="BD89"/>
  <c r="BC89"/>
  <c r="BA89"/>
  <c r="K89"/>
  <c r="I89"/>
  <c r="G89"/>
  <c r="BB89" s="1"/>
  <c r="BE86"/>
  <c r="BD86"/>
  <c r="BC86"/>
  <c r="BA86"/>
  <c r="K86"/>
  <c r="I86"/>
  <c r="G86"/>
  <c r="BB86" s="1"/>
  <c r="BE83"/>
  <c r="BE117" s="1"/>
  <c r="I15" i="6" s="1"/>
  <c r="BD83" i="7"/>
  <c r="BC83"/>
  <c r="BA83"/>
  <c r="K83"/>
  <c r="I83"/>
  <c r="G83"/>
  <c r="BB83" s="1"/>
  <c r="BE64"/>
  <c r="BD64"/>
  <c r="BC64"/>
  <c r="BA64"/>
  <c r="K64"/>
  <c r="I64"/>
  <c r="G64"/>
  <c r="BB64" s="1"/>
  <c r="BE59"/>
  <c r="BD59"/>
  <c r="BC59"/>
  <c r="BA59"/>
  <c r="BA117" s="1"/>
  <c r="E15" i="6" s="1"/>
  <c r="K59" i="7"/>
  <c r="I59"/>
  <c r="G59"/>
  <c r="BB59" s="1"/>
  <c r="B15" i="6"/>
  <c r="A15"/>
  <c r="G117" i="7"/>
  <c r="BE56"/>
  <c r="BE57" s="1"/>
  <c r="I14" i="6" s="1"/>
  <c r="BD56" i="7"/>
  <c r="BC56"/>
  <c r="BC57" s="1"/>
  <c r="G14" i="6" s="1"/>
  <c r="BB56" i="7"/>
  <c r="BB57" s="1"/>
  <c r="F14" i="6" s="1"/>
  <c r="K56" i="7"/>
  <c r="I56"/>
  <c r="I57" s="1"/>
  <c r="G56"/>
  <c r="BA56" s="1"/>
  <c r="BA57" s="1"/>
  <c r="E14" i="6" s="1"/>
  <c r="B14"/>
  <c r="A14"/>
  <c r="BD57" i="7"/>
  <c r="H14" i="6" s="1"/>
  <c r="K57" i="7"/>
  <c r="BE52"/>
  <c r="BE54" s="1"/>
  <c r="I13" i="6" s="1"/>
  <c r="BD52" i="7"/>
  <c r="BC52"/>
  <c r="BB52"/>
  <c r="BB54" s="1"/>
  <c r="F13" i="6" s="1"/>
  <c r="K52" i="7"/>
  <c r="I52"/>
  <c r="I54" s="1"/>
  <c r="G52"/>
  <c r="G54" s="1"/>
  <c r="B13" i="6"/>
  <c r="A13"/>
  <c r="BD54" i="7"/>
  <c r="H13" i="6" s="1"/>
  <c r="BC54" i="7"/>
  <c r="G13" i="6" s="1"/>
  <c r="K54" i="7"/>
  <c r="BE49"/>
  <c r="BD49"/>
  <c r="BC49"/>
  <c r="BB49"/>
  <c r="BA49"/>
  <c r="K49"/>
  <c r="I49"/>
  <c r="G49"/>
  <c r="BE46"/>
  <c r="BD46"/>
  <c r="BC46"/>
  <c r="BB46"/>
  <c r="BA46"/>
  <c r="K46"/>
  <c r="I46"/>
  <c r="G46"/>
  <c r="BE43"/>
  <c r="BE50" s="1"/>
  <c r="I12" i="6" s="1"/>
  <c r="J53" i="1" s="1"/>
  <c r="BD43" i="7"/>
  <c r="BD50" s="1"/>
  <c r="H12" i="6" s="1"/>
  <c r="I53" i="1" s="1"/>
  <c r="BC43" i="7"/>
  <c r="BB43"/>
  <c r="BA43"/>
  <c r="BA50" s="1"/>
  <c r="E12" i="6" s="1"/>
  <c r="K43" i="7"/>
  <c r="K50" s="1"/>
  <c r="I43"/>
  <c r="G43"/>
  <c r="B12" i="6"/>
  <c r="A12"/>
  <c r="BC50" i="7"/>
  <c r="G12" i="6" s="1"/>
  <c r="H53" i="1" s="1"/>
  <c r="BB50" i="7"/>
  <c r="F12" i="6" s="1"/>
  <c r="G49" i="1" s="1"/>
  <c r="I50" i="7"/>
  <c r="G50"/>
  <c r="BE40"/>
  <c r="BD40"/>
  <c r="BC40"/>
  <c r="BB40"/>
  <c r="K40"/>
  <c r="I40"/>
  <c r="G40"/>
  <c r="BA40" s="1"/>
  <c r="BE39"/>
  <c r="BE41" s="1"/>
  <c r="I11" i="6" s="1"/>
  <c r="BD39" i="7"/>
  <c r="BC39"/>
  <c r="BB39"/>
  <c r="K39"/>
  <c r="I39"/>
  <c r="G39"/>
  <c r="BA39" s="1"/>
  <c r="BE37"/>
  <c r="BD37"/>
  <c r="BC37"/>
  <c r="BB37"/>
  <c r="K37"/>
  <c r="I37"/>
  <c r="G37"/>
  <c r="BA37" s="1"/>
  <c r="BE35"/>
  <c r="BD35"/>
  <c r="BC35"/>
  <c r="BC41" s="1"/>
  <c r="G11" i="6" s="1"/>
  <c r="BB35" i="7"/>
  <c r="K35"/>
  <c r="I35"/>
  <c r="G35"/>
  <c r="BA35" s="1"/>
  <c r="B11" i="6"/>
  <c r="A11"/>
  <c r="BB41" i="7"/>
  <c r="F11" i="6" s="1"/>
  <c r="BE31" i="7"/>
  <c r="BE33" s="1"/>
  <c r="I10" i="6" s="1"/>
  <c r="BD31" i="7"/>
  <c r="BD33" s="1"/>
  <c r="H10" i="6" s="1"/>
  <c r="BC31" i="7"/>
  <c r="BC33" s="1"/>
  <c r="G10" i="6" s="1"/>
  <c r="BB31" i="7"/>
  <c r="BB33" s="1"/>
  <c r="F10" i="6" s="1"/>
  <c r="K31" i="7"/>
  <c r="I31"/>
  <c r="I33" s="1"/>
  <c r="G31"/>
  <c r="BA31" s="1"/>
  <c r="BA33" s="1"/>
  <c r="E10" i="6" s="1"/>
  <c r="B10"/>
  <c r="A10"/>
  <c r="K33" i="7"/>
  <c r="BE27"/>
  <c r="BD27"/>
  <c r="BC27"/>
  <c r="BB27"/>
  <c r="K27"/>
  <c r="I27"/>
  <c r="G27"/>
  <c r="BA27" s="1"/>
  <c r="BE23"/>
  <c r="BD23"/>
  <c r="BC23"/>
  <c r="BB23"/>
  <c r="K23"/>
  <c r="I23"/>
  <c r="G23"/>
  <c r="BA23" s="1"/>
  <c r="BE21"/>
  <c r="BD21"/>
  <c r="BC21"/>
  <c r="BB21"/>
  <c r="K21"/>
  <c r="I21"/>
  <c r="G21"/>
  <c r="BA21" s="1"/>
  <c r="BE19"/>
  <c r="BE29" s="1"/>
  <c r="I9" i="6" s="1"/>
  <c r="BD19" i="7"/>
  <c r="BD29" s="1"/>
  <c r="H9" i="6" s="1"/>
  <c r="BC19" i="7"/>
  <c r="BC29" s="1"/>
  <c r="G9" i="6" s="1"/>
  <c r="BB19" i="7"/>
  <c r="BB29" s="1"/>
  <c r="F9" i="6" s="1"/>
  <c r="K19" i="7"/>
  <c r="K29" s="1"/>
  <c r="I19"/>
  <c r="I29" s="1"/>
  <c r="G19"/>
  <c r="G29" s="1"/>
  <c r="B9" i="6"/>
  <c r="A9"/>
  <c r="BE15" i="7"/>
  <c r="BE17" s="1"/>
  <c r="I8" i="6" s="1"/>
  <c r="BD15" i="7"/>
  <c r="BD17" s="1"/>
  <c r="H8" i="6" s="1"/>
  <c r="BC15" i="7"/>
  <c r="BB15"/>
  <c r="BA15"/>
  <c r="BA17" s="1"/>
  <c r="E8" i="6" s="1"/>
  <c r="K15" i="7"/>
  <c r="K17" s="1"/>
  <c r="I15"/>
  <c r="G15"/>
  <c r="G17" s="1"/>
  <c r="B8" i="6"/>
  <c r="A8"/>
  <c r="BC17" i="7"/>
  <c r="G8" i="6" s="1"/>
  <c r="BB17" i="7"/>
  <c r="F8" i="6" s="1"/>
  <c r="I17" i="7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C13" s="1"/>
  <c r="G7" i="6" s="1"/>
  <c r="BB8" i="7"/>
  <c r="BB13" s="1"/>
  <c r="F7" i="6" s="1"/>
  <c r="K8" i="7"/>
  <c r="I8"/>
  <c r="G8"/>
  <c r="BA8" s="1"/>
  <c r="B7" i="6"/>
  <c r="A7"/>
  <c r="E4" i="7"/>
  <c r="F3"/>
  <c r="G27" i="6"/>
  <c r="I27" s="1"/>
  <c r="H28" s="1"/>
  <c r="G23" i="5" s="1"/>
  <c r="C33"/>
  <c r="F33" s="1"/>
  <c r="C31"/>
  <c r="G15"/>
  <c r="D15"/>
  <c r="G7"/>
  <c r="BE116" i="4"/>
  <c r="BC116"/>
  <c r="BC117" s="1"/>
  <c r="G21" i="3" s="1"/>
  <c r="H62" i="1" s="1"/>
  <c r="BB116" i="4"/>
  <c r="BA116"/>
  <c r="K116"/>
  <c r="I116"/>
  <c r="G116"/>
  <c r="BD116" s="1"/>
  <c r="BE115"/>
  <c r="BC115"/>
  <c r="BB115"/>
  <c r="BA115"/>
  <c r="K115"/>
  <c r="I115"/>
  <c r="G115"/>
  <c r="BD115" s="1"/>
  <c r="BE114"/>
  <c r="BC114"/>
  <c r="BB114"/>
  <c r="BA114"/>
  <c r="K114"/>
  <c r="K117" s="1"/>
  <c r="I114"/>
  <c r="G114"/>
  <c r="BD114" s="1"/>
  <c r="B21" i="3"/>
  <c r="A21"/>
  <c r="I117" i="4"/>
  <c r="BE111"/>
  <c r="BD111"/>
  <c r="BD112" s="1"/>
  <c r="H20" i="3" s="1"/>
  <c r="BC111" i="4"/>
  <c r="BC112" s="1"/>
  <c r="G20" i="3" s="1"/>
  <c r="BB111" i="4"/>
  <c r="BB112" s="1"/>
  <c r="F20" i="3" s="1"/>
  <c r="BA111" i="4"/>
  <c r="K111"/>
  <c r="K112" s="1"/>
  <c r="I111"/>
  <c r="G111"/>
  <c r="B20" i="3"/>
  <c r="A20"/>
  <c r="BE112" i="4"/>
  <c r="I20" i="3" s="1"/>
  <c r="BA112" i="4"/>
  <c r="E20" i="3" s="1"/>
  <c r="I112" i="4"/>
  <c r="G112"/>
  <c r="BE108"/>
  <c r="BD108"/>
  <c r="BC108"/>
  <c r="BA108"/>
  <c r="K108"/>
  <c r="I108"/>
  <c r="G108"/>
  <c r="BB108" s="1"/>
  <c r="BE105"/>
  <c r="BE109" s="1"/>
  <c r="I19" i="3" s="1"/>
  <c r="BD105" i="4"/>
  <c r="BC105"/>
  <c r="BA105"/>
  <c r="K105"/>
  <c r="I105"/>
  <c r="G105"/>
  <c r="BB105" s="1"/>
  <c r="B19" i="3"/>
  <c r="A19"/>
  <c r="BD109" i="4"/>
  <c r="H19" i="3" s="1"/>
  <c r="BA109" i="4"/>
  <c r="E19" i="3" s="1"/>
  <c r="K109" i="4"/>
  <c r="BE102"/>
  <c r="BE103" s="1"/>
  <c r="I18" i="3" s="1"/>
  <c r="J59" i="1" s="1"/>
  <c r="BD102" i="4"/>
  <c r="BD103" s="1"/>
  <c r="H18" i="3" s="1"/>
  <c r="I59" i="1" s="1"/>
  <c r="BC102" i="4"/>
  <c r="BA102"/>
  <c r="K102"/>
  <c r="I102"/>
  <c r="G102"/>
  <c r="BB102" s="1"/>
  <c r="BE96"/>
  <c r="BD96"/>
  <c r="BC96"/>
  <c r="BA96"/>
  <c r="K96"/>
  <c r="I96"/>
  <c r="G96"/>
  <c r="B18" i="3"/>
  <c r="A18"/>
  <c r="K103" i="4"/>
  <c r="I103"/>
  <c r="BE88"/>
  <c r="BE94" s="1"/>
  <c r="I17" i="3" s="1"/>
  <c r="BD88" i="4"/>
  <c r="BC88"/>
  <c r="BA88"/>
  <c r="BA94" s="1"/>
  <c r="E17" i="3" s="1"/>
  <c r="K88" i="4"/>
  <c r="I88"/>
  <c r="G88"/>
  <c r="BB88" s="1"/>
  <c r="BB94" s="1"/>
  <c r="F17" i="3" s="1"/>
  <c r="B17"/>
  <c r="A17"/>
  <c r="BD94" i="4"/>
  <c r="H17" i="3" s="1"/>
  <c r="BC94" i="4"/>
  <c r="G17" i="3" s="1"/>
  <c r="K94" i="4"/>
  <c r="I94"/>
  <c r="G94"/>
  <c r="BE84"/>
  <c r="BE86" s="1"/>
  <c r="I16" i="3" s="1"/>
  <c r="BD84" i="4"/>
  <c r="BD86" s="1"/>
  <c r="H16" i="3" s="1"/>
  <c r="BC84" i="4"/>
  <c r="BA84"/>
  <c r="K84"/>
  <c r="K86" s="1"/>
  <c r="I84"/>
  <c r="G84"/>
  <c r="BB84" s="1"/>
  <c r="BB86" s="1"/>
  <c r="F16" i="3" s="1"/>
  <c r="B16"/>
  <c r="A16"/>
  <c r="BC86" i="4"/>
  <c r="G16" i="3" s="1"/>
  <c r="BA86" i="4"/>
  <c r="E16" i="3" s="1"/>
  <c r="I86" i="4"/>
  <c r="G86"/>
  <c r="BE81"/>
  <c r="BD81"/>
  <c r="BC81"/>
  <c r="BA81"/>
  <c r="K81"/>
  <c r="I81"/>
  <c r="G81"/>
  <c r="BB81" s="1"/>
  <c r="BE79"/>
  <c r="BD79"/>
  <c r="BC79"/>
  <c r="BA79"/>
  <c r="K79"/>
  <c r="I79"/>
  <c r="G79"/>
  <c r="BB79" s="1"/>
  <c r="BE77"/>
  <c r="BD77"/>
  <c r="BC77"/>
  <c r="BA77"/>
  <c r="K77"/>
  <c r="I77"/>
  <c r="G77"/>
  <c r="BB77" s="1"/>
  <c r="BE75"/>
  <c r="BD75"/>
  <c r="BC75"/>
  <c r="BA75"/>
  <c r="K75"/>
  <c r="I75"/>
  <c r="G75"/>
  <c r="BB75" s="1"/>
  <c r="BE72"/>
  <c r="BD72"/>
  <c r="BC72"/>
  <c r="BA72"/>
  <c r="K72"/>
  <c r="I72"/>
  <c r="G72"/>
  <c r="BB72" s="1"/>
  <c r="BE69"/>
  <c r="BD69"/>
  <c r="BC69"/>
  <c r="BA69"/>
  <c r="K69"/>
  <c r="I69"/>
  <c r="G69"/>
  <c r="BB69" s="1"/>
  <c r="BE67"/>
  <c r="BD67"/>
  <c r="BC67"/>
  <c r="BA67"/>
  <c r="K67"/>
  <c r="I67"/>
  <c r="G67"/>
  <c r="BB67" s="1"/>
  <c r="BE65"/>
  <c r="BD65"/>
  <c r="BC65"/>
  <c r="BA65"/>
  <c r="K65"/>
  <c r="I65"/>
  <c r="G65"/>
  <c r="BB65" s="1"/>
  <c r="BE61"/>
  <c r="BD61"/>
  <c r="BC61"/>
  <c r="BA61"/>
  <c r="K61"/>
  <c r="I61"/>
  <c r="G61"/>
  <c r="BB61" s="1"/>
  <c r="BE58"/>
  <c r="BD58"/>
  <c r="BC58"/>
  <c r="BA58"/>
  <c r="K58"/>
  <c r="I58"/>
  <c r="G58"/>
  <c r="BB58" s="1"/>
  <c r="B15" i="3"/>
  <c r="A15"/>
  <c r="BE55" i="4"/>
  <c r="BD55"/>
  <c r="BC55"/>
  <c r="BC56" s="1"/>
  <c r="G14" i="3" s="1"/>
  <c r="BB55" i="4"/>
  <c r="BB56" s="1"/>
  <c r="F14" i="3" s="1"/>
  <c r="K55" i="4"/>
  <c r="I55"/>
  <c r="I56" s="1"/>
  <c r="G55"/>
  <c r="B14" i="3"/>
  <c r="A14"/>
  <c r="BE56" i="4"/>
  <c r="I14" i="3" s="1"/>
  <c r="BD56" i="4"/>
  <c r="H14" i="3" s="1"/>
  <c r="K56" i="4"/>
  <c r="BE51"/>
  <c r="BE53" s="1"/>
  <c r="BD51"/>
  <c r="BD53" s="1"/>
  <c r="H13" i="3" s="1"/>
  <c r="BC51" i="4"/>
  <c r="BC53" s="1"/>
  <c r="G13" i="3" s="1"/>
  <c r="BB51" i="4"/>
  <c r="BB53" s="1"/>
  <c r="F13" i="3" s="1"/>
  <c r="K51" i="4"/>
  <c r="I51"/>
  <c r="I53" s="1"/>
  <c r="G51"/>
  <c r="G53" s="1"/>
  <c r="I13" i="3"/>
  <c r="B13"/>
  <c r="A13"/>
  <c r="K53" i="4"/>
  <c r="BE48"/>
  <c r="BD48"/>
  <c r="BC48"/>
  <c r="BB48"/>
  <c r="K48"/>
  <c r="I48"/>
  <c r="G48"/>
  <c r="BA48" s="1"/>
  <c r="BE45"/>
  <c r="BD45"/>
  <c r="BC45"/>
  <c r="BB45"/>
  <c r="K45"/>
  <c r="I45"/>
  <c r="G45"/>
  <c r="BA45" s="1"/>
  <c r="BE42"/>
  <c r="BE49" s="1"/>
  <c r="I12" i="3" s="1"/>
  <c r="BD42" i="4"/>
  <c r="BD49" s="1"/>
  <c r="H12" i="3" s="1"/>
  <c r="BC42" i="4"/>
  <c r="BB42"/>
  <c r="K42"/>
  <c r="K49" s="1"/>
  <c r="I42"/>
  <c r="I49" s="1"/>
  <c r="G42"/>
  <c r="BA42" s="1"/>
  <c r="B12" i="3"/>
  <c r="A12"/>
  <c r="BC49" i="4"/>
  <c r="G12" i="3" s="1"/>
  <c r="BB49" i="4"/>
  <c r="F12" i="3" s="1"/>
  <c r="G49" i="4"/>
  <c r="BE39"/>
  <c r="BD39"/>
  <c r="BC39"/>
  <c r="BB39"/>
  <c r="K39"/>
  <c r="I39"/>
  <c r="G39"/>
  <c r="BA39" s="1"/>
  <c r="BE38"/>
  <c r="BD38"/>
  <c r="BC38"/>
  <c r="BB38"/>
  <c r="K38"/>
  <c r="I38"/>
  <c r="G38"/>
  <c r="BA38" s="1"/>
  <c r="BE36"/>
  <c r="BD36"/>
  <c r="BC36"/>
  <c r="BB36"/>
  <c r="K36"/>
  <c r="I36"/>
  <c r="G36"/>
  <c r="BA36" s="1"/>
  <c r="BE34"/>
  <c r="BE40" s="1"/>
  <c r="I11" i="3" s="1"/>
  <c r="J52" i="1" s="1"/>
  <c r="BD34" i="4"/>
  <c r="BC34"/>
  <c r="BB34"/>
  <c r="BB40" s="1"/>
  <c r="F11" i="3" s="1"/>
  <c r="G48" i="1" s="1"/>
  <c r="K34" i="4"/>
  <c r="I34"/>
  <c r="G34"/>
  <c r="BA34" s="1"/>
  <c r="B11" i="3"/>
  <c r="A11"/>
  <c r="BE30" i="4"/>
  <c r="BE32" s="1"/>
  <c r="I10" i="3" s="1"/>
  <c r="BD30" i="4"/>
  <c r="BD32" s="1"/>
  <c r="H10" i="3" s="1"/>
  <c r="BC30" i="4"/>
  <c r="BC32" s="1"/>
  <c r="G10" i="3" s="1"/>
  <c r="BB30" i="4"/>
  <c r="BB32" s="1"/>
  <c r="K30"/>
  <c r="I30"/>
  <c r="I32" s="1"/>
  <c r="G30"/>
  <c r="F10" i="3"/>
  <c r="B10"/>
  <c r="A10"/>
  <c r="K32" i="4"/>
  <c r="BE26"/>
  <c r="BD26"/>
  <c r="BC26"/>
  <c r="BB26"/>
  <c r="K26"/>
  <c r="I26"/>
  <c r="G26"/>
  <c r="BA26" s="1"/>
  <c r="BE23"/>
  <c r="BD23"/>
  <c r="BC23"/>
  <c r="BB23"/>
  <c r="K23"/>
  <c r="I23"/>
  <c r="G23"/>
  <c r="BA23" s="1"/>
  <c r="BE21"/>
  <c r="BD21"/>
  <c r="BC21"/>
  <c r="BB21"/>
  <c r="K21"/>
  <c r="I21"/>
  <c r="G21"/>
  <c r="BA21" s="1"/>
  <c r="BE19"/>
  <c r="BD19"/>
  <c r="BC19"/>
  <c r="BB19"/>
  <c r="K19"/>
  <c r="I19"/>
  <c r="G19"/>
  <c r="B9" i="3"/>
  <c r="A9"/>
  <c r="K28" i="4"/>
  <c r="I28"/>
  <c r="BE15"/>
  <c r="BE17" s="1"/>
  <c r="I8" i="3" s="1"/>
  <c r="BD15" i="4"/>
  <c r="BD17" s="1"/>
  <c r="BC15"/>
  <c r="BB15"/>
  <c r="BB17" s="1"/>
  <c r="F8" i="3" s="1"/>
  <c r="K15" i="4"/>
  <c r="K17" s="1"/>
  <c r="I15"/>
  <c r="I17" s="1"/>
  <c r="G15"/>
  <c r="BA15" s="1"/>
  <c r="BA17" s="1"/>
  <c r="E8" i="3" s="1"/>
  <c r="H8"/>
  <c r="B8"/>
  <c r="A8"/>
  <c r="BC17" i="4"/>
  <c r="G8" i="3" s="1"/>
  <c r="BE12" i="4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E13" s="1"/>
  <c r="I7" i="3" s="1"/>
  <c r="BD8" i="4"/>
  <c r="BC8"/>
  <c r="BB8"/>
  <c r="BB13" s="1"/>
  <c r="F7" i="3" s="1"/>
  <c r="K8" i="4"/>
  <c r="K13" s="1"/>
  <c r="I8"/>
  <c r="G8"/>
  <c r="BA8" s="1"/>
  <c r="B7" i="3"/>
  <c r="A7"/>
  <c r="E4" i="4"/>
  <c r="F3"/>
  <c r="G27" i="3"/>
  <c r="I27" s="1"/>
  <c r="H28" s="1"/>
  <c r="G23" i="2" s="1"/>
  <c r="C33"/>
  <c r="F33" s="1"/>
  <c r="C31"/>
  <c r="G15"/>
  <c r="D15"/>
  <c r="G7"/>
  <c r="H40" i="1"/>
  <c r="H37"/>
  <c r="G37"/>
  <c r="H31"/>
  <c r="I21" s="1"/>
  <c r="I22" s="1"/>
  <c r="H29"/>
  <c r="G29"/>
  <c r="D22"/>
  <c r="D20"/>
  <c r="F58" l="1"/>
  <c r="F53"/>
  <c r="H51"/>
  <c r="J51"/>
  <c r="I51"/>
  <c r="BA103" i="4"/>
  <c r="E18" i="3" s="1"/>
  <c r="BC103" i="4"/>
  <c r="G18" i="3" s="1"/>
  <c r="H59" i="1" s="1"/>
  <c r="G103" i="4"/>
  <c r="BA82"/>
  <c r="E15" i="3" s="1"/>
  <c r="F56" i="1" s="1"/>
  <c r="G82" i="4"/>
  <c r="BE82"/>
  <c r="I15" i="3" s="1"/>
  <c r="J56" i="1" s="1"/>
  <c r="BE28" i="4"/>
  <c r="I9" i="3" s="1"/>
  <c r="J50" i="1" s="1"/>
  <c r="BB28" i="4"/>
  <c r="F9" i="3" s="1"/>
  <c r="G28" i="4"/>
  <c r="BC28"/>
  <c r="G9" i="3" s="1"/>
  <c r="H50" i="1" s="1"/>
  <c r="BD28" i="4"/>
  <c r="H9" i="3" s="1"/>
  <c r="I50" i="1" s="1"/>
  <c r="BB117" i="4"/>
  <c r="F21" i="3" s="1"/>
  <c r="G58" i="1" s="1"/>
  <c r="G40" i="4"/>
  <c r="BE13" i="7"/>
  <c r="I7" i="6" s="1"/>
  <c r="J48" i="1" s="1"/>
  <c r="BA49" i="4"/>
  <c r="E12" i="3" s="1"/>
  <c r="G17" i="4"/>
  <c r="BA40"/>
  <c r="E11" i="3" s="1"/>
  <c r="F57" i="1" s="1"/>
  <c r="BC82" i="4"/>
  <c r="G15" i="3" s="1"/>
  <c r="H56" i="1" s="1"/>
  <c r="BB109" i="4"/>
  <c r="F19" i="3" s="1"/>
  <c r="BD13" i="7"/>
  <c r="H7" i="6" s="1"/>
  <c r="BD41" i="7"/>
  <c r="H11" i="6" s="1"/>
  <c r="BC117" i="7"/>
  <c r="G15" i="6" s="1"/>
  <c r="G166" i="7"/>
  <c r="I166"/>
  <c r="BD174"/>
  <c r="H21" i="6" s="1"/>
  <c r="G22" i="2"/>
  <c r="BA19" i="4"/>
  <c r="BA28" s="1"/>
  <c r="E9" i="3" s="1"/>
  <c r="BD40" i="4"/>
  <c r="H11" i="3" s="1"/>
  <c r="I52" i="1" s="1"/>
  <c r="BA51" i="4"/>
  <c r="BA53" s="1"/>
  <c r="E13" i="3" s="1"/>
  <c r="BD82" i="4"/>
  <c r="H15" i="3" s="1"/>
  <c r="I56" i="1" s="1"/>
  <c r="G109" i="4"/>
  <c r="I109"/>
  <c r="BD117"/>
  <c r="H21" i="3" s="1"/>
  <c r="I62" i="1" s="1"/>
  <c r="K13" i="7"/>
  <c r="BA19"/>
  <c r="BA29" s="1"/>
  <c r="E9" i="6" s="1"/>
  <c r="K41" i="7"/>
  <c r="I117"/>
  <c r="BD117"/>
  <c r="H15" i="6" s="1"/>
  <c r="G174" i="7"/>
  <c r="G13" i="4"/>
  <c r="BC40"/>
  <c r="G11" i="3" s="1"/>
  <c r="H52" i="1" s="1"/>
  <c r="BB82" i="4"/>
  <c r="F15" i="3" s="1"/>
  <c r="G52" i="1" s="1"/>
  <c r="I13" i="7"/>
  <c r="I41"/>
  <c r="G146"/>
  <c r="BD13" i="4"/>
  <c r="H7" i="3" s="1"/>
  <c r="K40" i="4"/>
  <c r="K82"/>
  <c r="G117"/>
  <c r="G13" i="7"/>
  <c r="G41"/>
  <c r="BA52"/>
  <c r="BA54" s="1"/>
  <c r="E13" i="6" s="1"/>
  <c r="K117" i="7"/>
  <c r="G22" i="5"/>
  <c r="BB117" i="7"/>
  <c r="F15" i="6" s="1"/>
  <c r="BA13" i="7"/>
  <c r="E7" i="6" s="1"/>
  <c r="G22"/>
  <c r="C18" i="5" s="1"/>
  <c r="BA41" i="7"/>
  <c r="E11" i="6" s="1"/>
  <c r="BB166" i="7"/>
  <c r="F19" i="6" s="1"/>
  <c r="BB148" i="7"/>
  <c r="BB155" s="1"/>
  <c r="F18" i="6" s="1"/>
  <c r="G33" i="7"/>
  <c r="G57"/>
  <c r="I40" i="4"/>
  <c r="I82"/>
  <c r="BA30"/>
  <c r="BA32" s="1"/>
  <c r="E10" i="3" s="1"/>
  <c r="F51" i="1" s="1"/>
  <c r="G32" i="4"/>
  <c r="I13"/>
  <c r="BC109"/>
  <c r="G19" i="3" s="1"/>
  <c r="BA117" i="4"/>
  <c r="E21" i="3" s="1"/>
  <c r="F62" i="1" s="1"/>
  <c r="BA55" i="4"/>
  <c r="BA56" s="1"/>
  <c r="E14" i="3" s="1"/>
  <c r="G56" i="4"/>
  <c r="BA13"/>
  <c r="E7" i="3" s="1"/>
  <c r="BC13" i="4"/>
  <c r="G7" i="3" s="1"/>
  <c r="H48" i="1" s="1"/>
  <c r="BB96" i="4"/>
  <c r="BB103" s="1"/>
  <c r="F18" i="3" s="1"/>
  <c r="G55" i="1" s="1"/>
  <c r="BE117" i="4"/>
  <c r="I21" i="3" s="1"/>
  <c r="F50" i="1" l="1"/>
  <c r="I22" i="3"/>
  <c r="C21" i="2" s="1"/>
  <c r="J62" i="1"/>
  <c r="J63" s="1"/>
  <c r="I22" i="6"/>
  <c r="C21" i="5" s="1"/>
  <c r="F48" i="1"/>
  <c r="I48"/>
  <c r="I63" s="1"/>
  <c r="H22" i="3"/>
  <c r="C17" i="2" s="1"/>
  <c r="F22" i="3"/>
  <c r="C16" i="2" s="1"/>
  <c r="H63" i="1"/>
  <c r="H22" i="6"/>
  <c r="C17" i="5" s="1"/>
  <c r="F22" i="6"/>
  <c r="C16" i="5" s="1"/>
  <c r="E22" i="6"/>
  <c r="C15" i="5" s="1"/>
  <c r="G22" i="3"/>
  <c r="C18" i="2" s="1"/>
  <c r="E22" i="3"/>
  <c r="C15" i="2" s="1"/>
  <c r="F63" i="1" l="1"/>
  <c r="G59"/>
  <c r="G63" s="1"/>
  <c r="E58" s="1"/>
  <c r="C19" i="5"/>
  <c r="C22" s="1"/>
  <c r="C23" s="1"/>
  <c r="C19" i="2"/>
  <c r="C22" s="1"/>
  <c r="C23" s="1"/>
  <c r="E48" i="1" l="1"/>
  <c r="E51"/>
  <c r="E57"/>
  <c r="E49"/>
  <c r="E54"/>
  <c r="E55"/>
  <c r="E59"/>
  <c r="E53"/>
  <c r="E62"/>
  <c r="E63"/>
  <c r="E61"/>
  <c r="E50"/>
  <c r="E52"/>
  <c r="E60"/>
  <c r="E56"/>
  <c r="F30" i="5"/>
  <c r="F31" s="1"/>
  <c r="F34" s="1"/>
  <c r="G39" i="1"/>
  <c r="I39" s="1"/>
  <c r="F39" s="1"/>
  <c r="F30" i="2"/>
  <c r="F31" s="1"/>
  <c r="F34" s="1"/>
  <c r="G38" i="1"/>
  <c r="G40" l="1"/>
  <c r="G30" s="1"/>
  <c r="I38"/>
  <c r="F38" l="1"/>
  <c r="F40" s="1"/>
  <c r="I40"/>
  <c r="I30"/>
  <c r="G31"/>
  <c r="I19" s="1"/>
  <c r="I20" s="1"/>
  <c r="I23" s="1"/>
  <c r="F30" l="1"/>
  <c r="F31" s="1"/>
  <c r="I31"/>
  <c r="J30" l="1"/>
  <c r="J38"/>
  <c r="J31"/>
  <c r="J40"/>
  <c r="J39"/>
</calcChain>
</file>

<file path=xl/sharedStrings.xml><?xml version="1.0" encoding="utf-8"?>
<sst xmlns="http://schemas.openxmlformats.org/spreadsheetml/2006/main" count="973" uniqueCount="371">
  <si>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</si>
  <si>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</si>
  <si>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</si>
  <si>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</si>
  <si>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</si>
  <si>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</si>
  <si>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</si>
  <si>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</si>
  <si>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</si>
  <si>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</si>
  <si>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</si>
  <si>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</si>
  <si>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</si>
  <si>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</si>
  <si>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</si>
  <si>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</si>
  <si>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</si>
  <si>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</si>
  <si>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</si>
  <si>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</si>
  <si>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</si>
  <si>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</si>
  <si>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</si>
  <si>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</si>
  <si>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</si>
  <si>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</si>
  <si>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</si>
  <si>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</si>
  <si>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</si>
  <si>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</si>
  <si>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</si>
  <si>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</si>
  <si>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</si>
  <si>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</si>
  <si>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</si>
  <si>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</si>
  <si>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</si>
  <si>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</si>
  <si>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</si>
  <si>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</si>
  <si>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</si>
  <si>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</si>
  <si>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</si>
  <si>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</si>
  <si>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</si>
  <si>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</si>
  <si>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</si>
  <si>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</si>
  <si>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</si>
  <si>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</si>
  <si>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</si>
  <si>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</si>
  <si>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</si>
  <si>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</si>
  <si>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</si>
  <si>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</si>
  <si>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</si>
  <si>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</si>
  <si>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</si>
  <si>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</si>
  <si>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</si>
  <si>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</si>
  <si>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</si>
  <si>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</si>
  <si>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</si>
  <si>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</si>
  <si>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</si>
  <si>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</si>
  <si>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</si>
  <si>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</si>
  <si>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</si>
  <si>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</si>
  <si>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</si>
  <si>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</si>
  <si>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</si>
  <si>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</si>
  <si>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</si>
  <si>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</si>
  <si>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</si>
  <si>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</si>
  <si>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</si>
  <si>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</si>
  <si>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</si>
  <si>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</si>
  <si>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</si>
  <si>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</si>
  <si>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</si>
  <si>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</si>
  <si>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</si>
  <si>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</si>
  <si>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</si>
  <si>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</si>
  <si>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</si>
  <si>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</si>
  <si>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</si>
  <si>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</si>
  <si>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Celkem za</t>
  </si>
  <si>
    <t>SLEPÝ ROZPOČET</t>
  </si>
  <si>
    <t>Slepý rozpočet</t>
  </si>
  <si>
    <t>RK150360</t>
  </si>
  <si>
    <t>Modernizace výtahu Křídlovická</t>
  </si>
  <si>
    <t>RK150360 Modernizace výtahu Křídlovická</t>
  </si>
  <si>
    <t>SO-01</t>
  </si>
  <si>
    <t>Modernizace výtahu Křídlovická, Brno</t>
  </si>
  <si>
    <t>SO-01 Modernizace výtahu Křídlovická, Brno</t>
  </si>
  <si>
    <t>01</t>
  </si>
  <si>
    <t>Modernizace výtahu Křídlovická 61</t>
  </si>
  <si>
    <t>00</t>
  </si>
  <si>
    <t>Všeobecné položky</t>
  </si>
  <si>
    <t>00 Všeobecné položky</t>
  </si>
  <si>
    <t>001</t>
  </si>
  <si>
    <t xml:space="preserve">Vedlejší rozpočtové náklady - zařízení staveniště </t>
  </si>
  <si>
    <t>kpl</t>
  </si>
  <si>
    <t>002</t>
  </si>
  <si>
    <t xml:space="preserve">Plán BOZP </t>
  </si>
  <si>
    <t>003</t>
  </si>
  <si>
    <t>Projektová dokumentace k výtahu, potřebné zkoušky a revize k provozu, uvedení výtahu do provozu</t>
  </si>
  <si>
    <t>004</t>
  </si>
  <si>
    <t xml:space="preserve">Statický návrh a posouzení </t>
  </si>
  <si>
    <t>005</t>
  </si>
  <si>
    <t>Zabezpečení schodiště proti pádu po odstranění stávajícího opláštění</t>
  </si>
  <si>
    <t>2</t>
  </si>
  <si>
    <t>Základy a zvláštní zakládání</t>
  </si>
  <si>
    <t>2 Základy a zvláštní zakládání</t>
  </si>
  <si>
    <t>275320030RA0</t>
  </si>
  <si>
    <t xml:space="preserve">Základová patka ŽB z betonu C 16/20, vč. bednění </t>
  </si>
  <si>
    <t>m3</t>
  </si>
  <si>
    <t>2* (0,25*0,25*0,25)</t>
  </si>
  <si>
    <t>61</t>
  </si>
  <si>
    <t>Upravy povrchů vnitřní</t>
  </si>
  <si>
    <t>61 Upravy povrchů vnitřní</t>
  </si>
  <si>
    <t>611421331RT2</t>
  </si>
  <si>
    <t>Oprava váp.omítek stropů do 30% plochy - štukových s použitím suché maltové směsi</t>
  </si>
  <si>
    <t>m2</t>
  </si>
  <si>
    <t>strojovna:2,42*2,3</t>
  </si>
  <si>
    <t>612409991RT2</t>
  </si>
  <si>
    <t>Začištění omítek kolem oken,dveří apod. s použitím suché maltové směsi</t>
  </si>
  <si>
    <t>m</t>
  </si>
  <si>
    <t>(2,8+2,8+1,5)*5</t>
  </si>
  <si>
    <t>612421331RT2</t>
  </si>
  <si>
    <t>Oprava vápen.omítek stěn do 30 % pl. - štukových s použitím suché maltové směsi</t>
  </si>
  <si>
    <t>strojovna:(2,42+2,42+2,3+2,3)*2,7</t>
  </si>
  <si>
    <t>-0,8*2</t>
  </si>
  <si>
    <t>612425931RT2</t>
  </si>
  <si>
    <t>Omítka vápenná vnitřního ostění - štuková s použitím suché maltové směsi</t>
  </si>
  <si>
    <t>0,3*(2,8+2,8+1,5)*5</t>
  </si>
  <si>
    <t>63</t>
  </si>
  <si>
    <t>Podlahy a podlahové konstrukce</t>
  </si>
  <si>
    <t>63 Podlahy a podlahové konstrukce</t>
  </si>
  <si>
    <t>631312121X</t>
  </si>
  <si>
    <t xml:space="preserve">Oprava a doplnění mazanin betonem - strojovna </t>
  </si>
  <si>
    <t>2,42*2,3</t>
  </si>
  <si>
    <t>94</t>
  </si>
  <si>
    <t>Lešení a stavební výtahy</t>
  </si>
  <si>
    <t>94 Lešení a stavební výtahy</t>
  </si>
  <si>
    <t>941955001R00</t>
  </si>
  <si>
    <t xml:space="preserve">Lešení lehké pomocné, výška podlahy do 1,2 m </t>
  </si>
  <si>
    <t>0,8*1,2*5</t>
  </si>
  <si>
    <t>943944121R00</t>
  </si>
  <si>
    <t xml:space="preserve">Montáž lešení prostorového těžkého, H 20 m, 300 kg </t>
  </si>
  <si>
    <t>1,2*1,75*18</t>
  </si>
  <si>
    <t>943944291R00</t>
  </si>
  <si>
    <t xml:space="preserve">Příplatek za každý měsíc použití lešení k pol.4121 </t>
  </si>
  <si>
    <t>943944821R00</t>
  </si>
  <si>
    <t xml:space="preserve">Demontáž lešení prostorov.těžkého, H 20 m, 300 kg </t>
  </si>
  <si>
    <t>95</t>
  </si>
  <si>
    <t>Dokončovací konstrukce na pozemních stavbách</t>
  </si>
  <si>
    <t>95 Dokončovací konstrukce na pozemních stavbách</t>
  </si>
  <si>
    <t>952901111R00</t>
  </si>
  <si>
    <t xml:space="preserve">Vyčištění budov o výšce podlaží do 4 m </t>
  </si>
  <si>
    <t>5,9*2,65*5</t>
  </si>
  <si>
    <t>2,4*2,3</t>
  </si>
  <si>
    <t>953981104R00</t>
  </si>
  <si>
    <t xml:space="preserve">Chemické kotvy do betonu, hl. 125 mm, M 16, ampule </t>
  </si>
  <si>
    <t>kus</t>
  </si>
  <si>
    <t>základ:2*2</t>
  </si>
  <si>
    <t>okolní kce:24</t>
  </si>
  <si>
    <t>95-001</t>
  </si>
  <si>
    <t xml:space="preserve">Průběžný úklid </t>
  </si>
  <si>
    <t>96</t>
  </si>
  <si>
    <t>Bourání konstrukcí</t>
  </si>
  <si>
    <t>96 Bourání konstrukcí</t>
  </si>
  <si>
    <t>96-001</t>
  </si>
  <si>
    <t>Demontáž původní ocelové konstukce výtahové šacty včetně ocelových dveří, 1NP - 6NP, vč. likvidace</t>
  </si>
  <si>
    <t>popis kce viz PD:5*(1,2*2,8)</t>
  </si>
  <si>
    <t>99</t>
  </si>
  <si>
    <t>Staveništní přesun hmot</t>
  </si>
  <si>
    <t>99 Staveništní přesun hmot</t>
  </si>
  <si>
    <t>999281111R00</t>
  </si>
  <si>
    <t xml:space="preserve">Přesun hmot pro opravy a údržbu do výšky 25 m </t>
  </si>
  <si>
    <t>t</t>
  </si>
  <si>
    <t>767</t>
  </si>
  <si>
    <t>Konstrukce zámečnické</t>
  </si>
  <si>
    <t>767 Konstrukce zámečnické</t>
  </si>
  <si>
    <t>767995101R00</t>
  </si>
  <si>
    <t xml:space="preserve">Výroba a montáž kov. atypických konstr. do 5 kg </t>
  </si>
  <si>
    <t>kg</t>
  </si>
  <si>
    <t>patní plech 100x100 tl. 5mm  40kg/m2 pro kotvení do stěn výtahové šachty:(0,1*0,1)*40*(4*6)</t>
  </si>
  <si>
    <t>patní plech 200x200 tl. 10mm 80kg/m2 pro kotvení sloupků do zákadu:(0,2*0,2)*80*2</t>
  </si>
  <si>
    <t>767995102R00</t>
  </si>
  <si>
    <t xml:space="preserve">Výroba a montáž kov. atypických konstr. do 10 kg </t>
  </si>
  <si>
    <t>dělící příčky JEKL 50/80/3:((1,04*5,76)*5)*2</t>
  </si>
  <si>
    <t>profil L 35/35/2:(0,59+0,59+1,04+1,04)*5*1,05</t>
  </si>
  <si>
    <t>profil L 20/20/2:(0,59+0,59+1,04+1,04)*5*0,58</t>
  </si>
  <si>
    <t>767995103R00</t>
  </si>
  <si>
    <t xml:space="preserve">Výroba a montáž kov. atypických konstr. do 20 kg </t>
  </si>
  <si>
    <t>sloupky JEKL 80/80/5 :(16,25*11,7)*2</t>
  </si>
  <si>
    <t>1458729X</t>
  </si>
  <si>
    <t>Profil čtvercový uzavř.svařovaný  S235  80 x 4 mm</t>
  </si>
  <si>
    <t>sloupky:((16,25*11,7*2)*1,05)/1000</t>
  </si>
  <si>
    <t>13611218</t>
  </si>
  <si>
    <t>Plech hladký jakost 11375.1  5x1000x2000 mm</t>
  </si>
  <si>
    <t>patní plech 100x100 tl. 5mm pro kotvení do stěn výtahové šachty:(((0,1*0,1)*40*(4*6))*1,1)/1000</t>
  </si>
  <si>
    <t>(40kg/m2):</t>
  </si>
  <si>
    <t>13611228</t>
  </si>
  <si>
    <t>Plech hladký jakost 11375.1  10x1000x2000 mm</t>
  </si>
  <si>
    <t>patní plech 200x200 tl. 10mm  pro kotvení sloupků do zákadu:(((0,2*0,2)*80*2)*1,1)/1000</t>
  </si>
  <si>
    <t>(80kg/m2):</t>
  </si>
  <si>
    <t>14587778</t>
  </si>
  <si>
    <t>Profil obdélník. uzavř.svařovaný S235   80x50x3 mm</t>
  </si>
  <si>
    <t>dělící příčky JEKL 50/80/3:((((1,04*5,76)*5)*2)/1,05)/1000</t>
  </si>
  <si>
    <t>15411580</t>
  </si>
  <si>
    <t>Profil L rovnoramenný 11375  20x20x2 mm</t>
  </si>
  <si>
    <t>profil L 20/20/2:(((0,59+0,59+1,04+1,04)*5*0,58)*1,05)/1000</t>
  </si>
  <si>
    <t>15411660</t>
  </si>
  <si>
    <t>Profil L rovnoramenný 11375  35x35x2 mm</t>
  </si>
  <si>
    <t>profil L 35/35/2:(((0,59+0,59+1,04+1,04)*5*1,05)*1,05)/1000</t>
  </si>
  <si>
    <t>998767203R00</t>
  </si>
  <si>
    <t xml:space="preserve">Přesun hmot pro zámečnické konstr., výšky do 24 m </t>
  </si>
  <si>
    <t>771</t>
  </si>
  <si>
    <t>Podlahy z dlaždic a obklady</t>
  </si>
  <si>
    <t>771 Podlahy z dlaždic a obklady</t>
  </si>
  <si>
    <t>771551903R00</t>
  </si>
  <si>
    <t xml:space="preserve">Opravy podlah z dlaždic teracových, 30x30 cm </t>
  </si>
  <si>
    <t>1,2*0,3*5 - 4 kusy dlaždic:5*4</t>
  </si>
  <si>
    <t>783</t>
  </si>
  <si>
    <t>Nátěry</t>
  </si>
  <si>
    <t>783 Nátěry</t>
  </si>
  <si>
    <t>783125230R00</t>
  </si>
  <si>
    <t xml:space="preserve">Nátěr syntetický OK "C" nebo "CC" 1x + 2x email </t>
  </si>
  <si>
    <t>dělící příčky JEKL 50/80/3:(5*2*1,04)*(0,05+0,05+0,08+0,08)</t>
  </si>
  <si>
    <t>sloupky JEKL 80/80/5 :(2*16,25)*(0,08+0,08+0,08+0,08)</t>
  </si>
  <si>
    <t>profil L 35/35/2:(0,59+0,59+1,04+1,04)*5*(0,035+0,035)</t>
  </si>
  <si>
    <t>profil L 20/20/2:(0,59+0,59+1,04+1,04)*5*(0,02+0,02)</t>
  </si>
  <si>
    <t>plechové dveře strojovny:2*(0,8*2)</t>
  </si>
  <si>
    <t>784</t>
  </si>
  <si>
    <t>Malby</t>
  </si>
  <si>
    <t>784 Malby</t>
  </si>
  <si>
    <t>784191101X</t>
  </si>
  <si>
    <t xml:space="preserve">Penetrace podkladu univerzální 1x </t>
  </si>
  <si>
    <t>schodišťový prostor:(4,57+2,65+5,9+2,65+0,13)*14,8</t>
  </si>
  <si>
    <t>(5,9+2,65)*5</t>
  </si>
  <si>
    <t>výtahová šachta:(2,7+1,2+2,7)*17,75</t>
  </si>
  <si>
    <t>784195212X</t>
  </si>
  <si>
    <t xml:space="preserve">Malba tekutá, bílá, 2 x </t>
  </si>
  <si>
    <t>787</t>
  </si>
  <si>
    <t>Zasklívání</t>
  </si>
  <si>
    <t>787 Zasklívání</t>
  </si>
  <si>
    <t>787-001</t>
  </si>
  <si>
    <t>D+M zasklení výtahové šachty bezpečnostním sklem standard např. Connex 4.4.2, vč. gumového těsnění</t>
  </si>
  <si>
    <t>bližší popis viz. TZ</t>
  </si>
  <si>
    <t>5*(0,59*1,04)</t>
  </si>
  <si>
    <t>998787203R00</t>
  </si>
  <si>
    <t xml:space="preserve">Přesun hmot pro zasklívání, výšky do 24 m </t>
  </si>
  <si>
    <t>M21</t>
  </si>
  <si>
    <t>Elektromontáže</t>
  </si>
  <si>
    <t>M21 Elektromontáže</t>
  </si>
  <si>
    <t>M21-001</t>
  </si>
  <si>
    <t>Úprava elektroinstalací - pohybová čidla v každém NP vč. kabeláže v lištách, revize</t>
  </si>
  <si>
    <t>M33</t>
  </si>
  <si>
    <t>Montáže dopravních zařízení a vah-výtahy</t>
  </si>
  <si>
    <t>M33 Montáže dopravních zařízení a vah-výtahy</t>
  </si>
  <si>
    <t>M33-001</t>
  </si>
  <si>
    <t xml:space="preserve">Demontáž strojovny výtahu vč likvidace </t>
  </si>
  <si>
    <t>M33-002</t>
  </si>
  <si>
    <t>Demontáž výtahové kabiny vč. lan a vodících lišt vč. likvidace</t>
  </si>
  <si>
    <t>M33-003</t>
  </si>
  <si>
    <t>D+M nového výtahu vč. pohonu, kabiny dveří a vybavení</t>
  </si>
  <si>
    <t>01 Modernizace výtahu Křídlovická 61</t>
  </si>
  <si>
    <t>Modernizace výtahu Křídlovická 61a</t>
  </si>
  <si>
    <t>5*(0,25*0,25*0,25)</t>
  </si>
  <si>
    <t>strojovna - měřeno CAD:6,83+4,97</t>
  </si>
  <si>
    <t>(2,8+2,8+1,5)*6</t>
  </si>
  <si>
    <t>strojovna:(3,5+1,25+1,05+1,0+2,45+2,25)*2,0</t>
  </si>
  <si>
    <t>(2,45+2,45+2,03+2,03)*2,3</t>
  </si>
  <si>
    <t>odečet otvorů:-3*0,85*2</t>
  </si>
  <si>
    <t>0,3*(2,8+2,8+1,5)*6</t>
  </si>
  <si>
    <t>6,83+4,97</t>
  </si>
  <si>
    <t>0,8*1,2*6</t>
  </si>
  <si>
    <t>1,2*2,4*19,35</t>
  </si>
  <si>
    <t>3,5*5,25*6</t>
  </si>
  <si>
    <t>základ:5*2</t>
  </si>
  <si>
    <t>okolní kce:60</t>
  </si>
  <si>
    <t>popis kce viz PD:(1,2+2,4+1,2)*18,8</t>
  </si>
  <si>
    <t>patní plech 100x100 tl. 5mm pro kotvení do okolních kcí:(0,1*0,1)*5*2*6*40</t>
  </si>
  <si>
    <t>40kg/m2:</t>
  </si>
  <si>
    <t>patní plech 200x200 tl. 10mm  pro kotvení do základu:(0,2*0,2)*80*5</t>
  </si>
  <si>
    <t>80kg/m2:</t>
  </si>
  <si>
    <t>dělící příčky JEKL 50/80/3:</t>
  </si>
  <si>
    <t>pohled čelní:(1,04*2*6)*5,76</t>
  </si>
  <si>
    <t>pohled zadní:(1,04*14)*5,76</t>
  </si>
  <si>
    <t>pohled boční:(0,91+30*1,08)*5,76</t>
  </si>
  <si>
    <t>profil L 35/35/2:</t>
  </si>
  <si>
    <t>pohled čelní:5*(0,39+0,39+1,04+1,04)*1,05</t>
  </si>
  <si>
    <t>1*(0,59+0,59+1,04+1,04)*1,05</t>
  </si>
  <si>
    <t>pohled zadní:12*(1,17+1,17+1,04+1,04)*1,05</t>
  </si>
  <si>
    <t>1*(1,39+1,39+1,04+1,04)*1,05</t>
  </si>
  <si>
    <t>pohled boční:26*(1,08+1,08+1,17+1,17)*1,05</t>
  </si>
  <si>
    <t>1*(1,08+1,08+1,39+1,39)*1,05</t>
  </si>
  <si>
    <t>profil L 20/20/2:</t>
  </si>
  <si>
    <t>pohled čelní:5*(0,39+0,39+1,04+1,04)*0,58</t>
  </si>
  <si>
    <t>1*(0,59+0,59+1,04+1,04)*0,58</t>
  </si>
  <si>
    <t>pohled zadní:12*(1,17+1,17+1,04+1,04)*0,58</t>
  </si>
  <si>
    <t>1*(1,39+1,39+1,04+1,04)*0,58</t>
  </si>
  <si>
    <t>pohled boční:26*(1,08+1,08+1,17+1,17)*0,58</t>
  </si>
  <si>
    <t>1*(1,08+1,08+1,39+1,39)*0,58</t>
  </si>
  <si>
    <t>sloupky JEKL 80/80/5:3*19,1*11,7</t>
  </si>
  <si>
    <t>2*17,75*11,7</t>
  </si>
  <si>
    <t>sloupky JEKL 80/80/5:((3*19,1*11,7)*1,05)/1000</t>
  </si>
  <si>
    <t>((2*17,75*11,7)*1,05)/1000</t>
  </si>
  <si>
    <t>patní plech 100x100 tl. 5mm pro kotvení do okolních kcí:(((0,1*0,1)*5*2*6*40)*1,1)/1000</t>
  </si>
  <si>
    <t>patní plech 200x200 tl. 10mm  pro kotvení do základu:(((0,2*0,2)*80*5)*1,1)/1000</t>
  </si>
  <si>
    <t>pohled čelní:(((1,04*2*6)*5,76)*1,05)/1000</t>
  </si>
  <si>
    <t>pohled zadní:(((1,04*14)*5,76)*1,05)/1000</t>
  </si>
  <si>
    <t>pohled boční:(((0,91+30*1,08)*5,76)*1,05)/1000</t>
  </si>
  <si>
    <t>pohled čelní:((5*(0,39+0,39+1,04+1,04)*0,58)*1,05)/1000</t>
  </si>
  <si>
    <t>((1*(0,59+0,59+1,04+1,04)*0,58)*1,05)/1000</t>
  </si>
  <si>
    <t>pohled zadní:((12*(1,17+1,17+1,04+1,04)*0,58)*1,05)/1000</t>
  </si>
  <si>
    <t>((1*(1,39+1,39+1,04+1,04)*0,58)*1,05)/1000</t>
  </si>
  <si>
    <t>pohled boční:((26*(1,08+1,08+1,17+1,17)*0,58)*1,05)/1000</t>
  </si>
  <si>
    <t>((1*(1,08+1,08+1,39+1,39)*0,58)*1,05)/1000</t>
  </si>
  <si>
    <t>pohled čelní:((5*(0,39+0,39+1,04+1,04)*1,05)*1,05)/1000</t>
  </si>
  <si>
    <t>((1*(0,59+0,59+1,04+1,04)*1,05)*1,05)/1000</t>
  </si>
  <si>
    <t>pohled zadní:((12*(1,17+1,17+1,04+1,04)*1,05)*1,05)/1000</t>
  </si>
  <si>
    <t>((1*(1,39+1,39+1,04+1,04)*1,05)*1,05)/1000</t>
  </si>
  <si>
    <t>pohled boční:((26*(1,08+1,08+1,17+1,17)*1,05)*1,05)/1000</t>
  </si>
  <si>
    <t>((1*(1,08+1,08+1,39+1,39)*1,05)*1,05)/1000</t>
  </si>
  <si>
    <t>1,2*0,3 - 4 kusy dlaždic:6*4</t>
  </si>
  <si>
    <t xml:space="preserve">Nátěr syntetický OK 'C' nebo 'CC' 1x + 2x email </t>
  </si>
  <si>
    <t>pohled čelní:(1,04*2*6)*(0,05+0,05+0,08+0,08)</t>
  </si>
  <si>
    <t>pohled zadní:(1,04*14)*(0,05+0,05+0,08+0,08)</t>
  </si>
  <si>
    <t>pohled boční:(0,91+30*1,08)*(0,05+0,05+0,08+0,08)</t>
  </si>
  <si>
    <t>pohled čelní:(5*(0,39+0,39+1,04+1,04))*(0,035+0,035)</t>
  </si>
  <si>
    <t>(1*(0,59+0,59+1,04+1,04))*(0,035+0,035)</t>
  </si>
  <si>
    <t>pohled zadní:(12*(1,17+1,17+1,04+1,04))*(0,035+0,035)</t>
  </si>
  <si>
    <t>(1*(1,39+1,39+1,04+1,04))*(0,035+0,035)</t>
  </si>
  <si>
    <t>pohled boční:(26*(1,08+1,08+1,17+1,17))*(0,035+0,035)</t>
  </si>
  <si>
    <t>(1*(1,08+1,08+1,39+1,39))*(0,035+0,035)</t>
  </si>
  <si>
    <t>pohled čelní:(5*(0,39+0,39+1,04+1,04))*(0,02+0,02)</t>
  </si>
  <si>
    <t>(1*(0,59+0,59+1,04+1,04))*(0,02+0,02)</t>
  </si>
  <si>
    <t>pohled zadní:(12*(1,17+1,17+1,04+1,04))*(0,02+0,02)</t>
  </si>
  <si>
    <t>(1*(1,39+1,39+1,04+1,04))*(0,02+0,02)</t>
  </si>
  <si>
    <t>pohled boční:(26*(1,08+1,08+1,17+1,17))*(0,02+0,02)</t>
  </si>
  <si>
    <t>(1*(1,08+1,08+1,39+1,39))*(0,02+0,02)</t>
  </si>
  <si>
    <t>sloupky JEKL 80/80/5:3*19,1*(0,08+0,08+0,08+0,08)</t>
  </si>
  <si>
    <t>2*17,75*(0,08+0,08+0,08+0,08)</t>
  </si>
  <si>
    <t>0</t>
  </si>
  <si>
    <t>strojovna dveře:3*(0,85*2)*2</t>
  </si>
  <si>
    <t>strojovna:(3,5+1,25+1,05+1+2,45+2,25)*2</t>
  </si>
  <si>
    <t>6,8+4,97</t>
  </si>
  <si>
    <t>schodišťový prostor:(3,5+3,5+5,25+5,25)*17,8</t>
  </si>
  <si>
    <t>(3,5*5,25)*6</t>
  </si>
  <si>
    <t>bližší popis viz TZ</t>
  </si>
  <si>
    <t>pohled čelní:5*(0,39*1,04)</t>
  </si>
  <si>
    <t>1*(0,59*1,04)</t>
  </si>
  <si>
    <t>pohled zadní:12*(1,17*1,04)</t>
  </si>
  <si>
    <t>1*(1,39*1,04)</t>
  </si>
  <si>
    <t>pohled boční:26*(1,08*1,17)</t>
  </si>
  <si>
    <t>2*(1,08*1,39)</t>
  </si>
  <si>
    <t>01 Modernizace výtahu Křídlovická 61a</t>
  </si>
  <si>
    <t>Slepý rozpočet stavby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</si>
</sst>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66CCFF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8" fillId="7" borderId="16" xfId="1" applyNumberFormat="1" applyFont="1" applyFill="1" applyBorder="1" applyAlignment="1" applyProtection="1">
      <alignment horizontal="right"/>
      <protection locked="0"/>
    </xf>
    <xf numFmtId="0" fontId="1" fillId="0" borderId="0" xfId="0" applyFont="1" applyProtection="1"/>
    <xf numFmtId="0" fontId="1" fillId="0" borderId="0" xfId="0" applyFont="1" applyAlignment="1" applyProtection="1"/>
    <xf numFmtId="0" fontId="1" fillId="7" borderId="0" xfId="0" applyFont="1" applyFill="1" applyAlignment="1" applyProtection="1">
      <alignment horizontal="left"/>
      <protection locked="0"/>
    </xf>
    <xf numFmtId="0" fontId="1" fillId="7" borderId="0" xfId="0" applyFont="1" applyFill="1" applyProtection="1">
      <protection locked="0"/>
    </xf>
    <xf numFmtId="0" fontId="1" fillId="7" borderId="0" xfId="0" applyFont="1" applyFill="1" applyAlignment="1" applyProtection="1">
      <protection locked="0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70"/>
  <sheetViews>
    <sheetView showGridLines="0" tabSelected="1" topLeftCell="B16" zoomScaleNormal="100" zoomScaleSheetLayoutView="75" workbookViewId="0">
      <selection activeCell="L36" sqref="L36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370</v>
      </c>
      <c r="E2" s="5"/>
      <c r="F2" s="4"/>
      <c r="G2" s="6"/>
      <c r="H2" s="7" t="s">
        <v>0</v>
      </c>
      <c r="I2" s="8"/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99</v>
      </c>
      <c r="E5" s="13" t="s">
        <v>100</v>
      </c>
      <c r="F5" s="14"/>
      <c r="G5" s="15"/>
      <c r="H5" s="14"/>
      <c r="I5" s="15"/>
      <c r="O5" s="8"/>
    </row>
    <row r="7" spans="2:15">
      <c r="C7" s="16" t="s">
        <v>3</v>
      </c>
      <c r="D7" s="293"/>
      <c r="E7" s="294"/>
      <c r="F7" s="294"/>
      <c r="G7" s="295"/>
      <c r="H7" s="18" t="s">
        <v>4</v>
      </c>
      <c r="J7" s="17"/>
      <c r="K7" s="17"/>
    </row>
    <row r="8" spans="2:15">
      <c r="D8" s="293"/>
      <c r="E8" s="294"/>
      <c r="F8" s="294"/>
      <c r="G8" s="295"/>
      <c r="H8" s="18" t="s">
        <v>5</v>
      </c>
      <c r="J8" s="17"/>
      <c r="K8" s="17"/>
    </row>
    <row r="9" spans="2:15">
      <c r="C9" s="18"/>
      <c r="D9" s="293"/>
      <c r="E9" s="294"/>
      <c r="F9" s="294"/>
      <c r="G9" s="295"/>
      <c r="H9" s="18"/>
      <c r="J9" s="17"/>
    </row>
    <row r="10" spans="2:15">
      <c r="D10" s="291"/>
      <c r="E10" s="291"/>
      <c r="F10" s="291"/>
      <c r="G10" s="292"/>
      <c r="H10" s="18"/>
      <c r="J10" s="17"/>
    </row>
    <row r="11" spans="2:15">
      <c r="C11" s="16" t="s">
        <v>6</v>
      </c>
      <c r="D11" s="293"/>
      <c r="E11" s="294"/>
      <c r="F11" s="294"/>
      <c r="G11" s="295"/>
      <c r="H11" s="18" t="s">
        <v>4</v>
      </c>
      <c r="J11" s="17"/>
      <c r="K11" s="17"/>
    </row>
    <row r="12" spans="2:15">
      <c r="D12" s="293"/>
      <c r="E12" s="294"/>
      <c r="F12" s="294"/>
      <c r="G12" s="295"/>
      <c r="H12" s="18" t="s">
        <v>5</v>
      </c>
      <c r="J12" s="17"/>
      <c r="K12" s="17"/>
    </row>
    <row r="13" spans="2:15" ht="12" customHeight="1">
      <c r="C13" s="18"/>
      <c r="D13" s="293"/>
      <c r="E13" s="294"/>
      <c r="F13" s="294"/>
      <c r="G13" s="295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296">
        <f>ROUND(G31,0)</f>
        <v>0</v>
      </c>
      <c r="J19" s="297"/>
      <c r="K19" s="34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298">
        <f>ROUND(I19*D20/100,0)</f>
        <v>0</v>
      </c>
      <c r="J20" s="299"/>
      <c r="K20" s="34"/>
    </row>
    <row r="21" spans="2:1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298">
        <f>ROUND(H31,0)</f>
        <v>0</v>
      </c>
      <c r="J21" s="299"/>
      <c r="K21" s="34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300">
        <f>ROUND(I21*D21/100,0)</f>
        <v>0</v>
      </c>
      <c r="J22" s="301"/>
      <c r="K22" s="34"/>
    </row>
    <row r="23" spans="2:12" ht="16.5" thickBot="1">
      <c r="B23" s="39" t="s">
        <v>14</v>
      </c>
      <c r="C23" s="40"/>
      <c r="D23" s="40"/>
      <c r="E23" s="41"/>
      <c r="F23" s="42"/>
      <c r="G23" s="43"/>
      <c r="H23" s="43"/>
      <c r="I23" s="302">
        <f>SUM(I19:I22)</f>
        <v>0</v>
      </c>
      <c r="J23" s="303"/>
      <c r="K23" s="44"/>
    </row>
    <row r="26" spans="2:12" ht="1.5" customHeight="1"/>
    <row r="27" spans="2:12" ht="15.75" customHeight="1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>
      <c r="L28" s="46"/>
    </row>
    <row r="29" spans="2:12" ht="24" customHeight="1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>
      <c r="B30" s="52" t="s">
        <v>102</v>
      </c>
      <c r="C30" s="53" t="s">
        <v>103</v>
      </c>
      <c r="D30" s="54"/>
      <c r="E30" s="55"/>
      <c r="F30" s="56">
        <f>G30+H30+I30</f>
        <v>0</v>
      </c>
      <c r="G30" s="57">
        <f>G40</f>
        <v>0</v>
      </c>
      <c r="H30" s="58">
        <v>0</v>
      </c>
      <c r="I30" s="58">
        <f t="shared" ref="I30" si="0">(G30*SazbaDPH1)/100+(H30*SazbaDPH2)/100</f>
        <v>0</v>
      </c>
      <c r="J30" s="59" t="str">
        <f t="shared" ref="J30" si="1">IF(CelkemObjekty=0,"",F30/CelkemObjekty*100)</f>
        <v/>
      </c>
    </row>
    <row r="31" spans="2:12" ht="17.25" customHeight="1">
      <c r="B31" s="67" t="s">
        <v>19</v>
      </c>
      <c r="C31" s="68"/>
      <c r="D31" s="69"/>
      <c r="E31" s="70"/>
      <c r="F31" s="71">
        <f>SUM(F30:F30)</f>
        <v>0</v>
      </c>
      <c r="G31" s="71">
        <f>SUM(G30:G30)</f>
        <v>0</v>
      </c>
      <c r="H31" s="71">
        <f>SUM(H30:H30)</f>
        <v>0</v>
      </c>
      <c r="I31" s="71">
        <f>SUM(I30:I30)</f>
        <v>0</v>
      </c>
      <c r="J31" s="72" t="str">
        <f t="shared" ref="J31" si="2">IF(CelkemObjekty=0,"",F31/CelkemObjekty*100)</f>
        <v/>
      </c>
    </row>
    <row r="32" spans="2:12">
      <c r="B32" s="73"/>
      <c r="C32" s="73"/>
      <c r="D32" s="73"/>
      <c r="E32" s="73"/>
      <c r="F32" s="73"/>
      <c r="G32" s="73"/>
      <c r="H32" s="73"/>
      <c r="I32" s="73"/>
      <c r="J32" s="73"/>
      <c r="K32" s="73"/>
    </row>
    <row r="33" spans="2:11" ht="9.75" customHeight="1">
      <c r="B33" s="73"/>
      <c r="C33" s="73"/>
      <c r="D33" s="73"/>
      <c r="E33" s="73"/>
      <c r="F33" s="73"/>
      <c r="G33" s="73"/>
      <c r="H33" s="73"/>
      <c r="I33" s="73"/>
      <c r="J33" s="73"/>
      <c r="K33" s="73"/>
    </row>
    <row r="34" spans="2:11" ht="7.5" customHeight="1"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2:11" ht="18">
      <c r="B35" s="13" t="s">
        <v>20</v>
      </c>
      <c r="C35" s="45"/>
      <c r="D35" s="45"/>
      <c r="E35" s="45"/>
      <c r="F35" s="45"/>
      <c r="G35" s="45"/>
      <c r="H35" s="45"/>
      <c r="I35" s="45"/>
      <c r="J35" s="45"/>
      <c r="K35" s="73"/>
    </row>
    <row r="36" spans="2:11">
      <c r="K36" s="73"/>
    </row>
    <row r="37" spans="2:11" ht="25.5">
      <c r="B37" s="74" t="s">
        <v>21</v>
      </c>
      <c r="C37" s="75" t="s">
        <v>22</v>
      </c>
      <c r="D37" s="48"/>
      <c r="E37" s="49"/>
      <c r="F37" s="50" t="s">
        <v>17</v>
      </c>
      <c r="G37" s="51" t="str">
        <f>CONCATENATE("Základ DPH ",SazbaDPH1," %")</f>
        <v>Základ DPH 15 %</v>
      </c>
      <c r="H37" s="50" t="str">
        <f>CONCATENATE("Základ DPH ",SazbaDPH2," %")</f>
        <v>Základ DPH 21 %</v>
      </c>
      <c r="I37" s="51" t="s">
        <v>18</v>
      </c>
      <c r="J37" s="50" t="s">
        <v>12</v>
      </c>
    </row>
    <row r="38" spans="2:11">
      <c r="B38" s="76" t="s">
        <v>102</v>
      </c>
      <c r="C38" s="77" t="s">
        <v>278</v>
      </c>
      <c r="D38" s="54"/>
      <c r="E38" s="55"/>
      <c r="F38" s="56">
        <f>G38+H38+I38</f>
        <v>0</v>
      </c>
      <c r="G38" s="57">
        <f>'SO-01 01 KL'!C23</f>
        <v>0</v>
      </c>
      <c r="H38" s="58">
        <v>0</v>
      </c>
      <c r="I38" s="65">
        <f t="shared" ref="I38:I39" si="3">(G38*SazbaDPH1)/100+(H38*SazbaDPH2)/100</f>
        <v>0</v>
      </c>
      <c r="J38" s="59" t="str">
        <f t="shared" ref="J38:J39" si="4">IF(CelkemObjekty=0,"",F38/CelkemObjekty*100)</f>
        <v/>
      </c>
    </row>
    <row r="39" spans="2:11">
      <c r="B39" s="78" t="s">
        <v>102</v>
      </c>
      <c r="C39" s="79" t="s">
        <v>369</v>
      </c>
      <c r="D39" s="62"/>
      <c r="E39" s="63"/>
      <c r="F39" s="64">
        <f t="shared" ref="F39" si="5">G39+H39+I39</f>
        <v>0</v>
      </c>
      <c r="G39" s="65">
        <f>'SO-01 01 KL-1'!C23</f>
        <v>0</v>
      </c>
      <c r="H39" s="66">
        <v>0</v>
      </c>
      <c r="I39" s="65">
        <f t="shared" si="3"/>
        <v>0</v>
      </c>
      <c r="J39" s="59" t="str">
        <f t="shared" si="4"/>
        <v/>
      </c>
    </row>
    <row r="40" spans="2:11">
      <c r="B40" s="67" t="s">
        <v>19</v>
      </c>
      <c r="C40" s="68"/>
      <c r="D40" s="69"/>
      <c r="E40" s="70"/>
      <c r="F40" s="71">
        <f>SUM(F38:F39)</f>
        <v>0</v>
      </c>
      <c r="G40" s="80">
        <f>SUM(G38:G39)</f>
        <v>0</v>
      </c>
      <c r="H40" s="71">
        <f>SUM(H38:H39)</f>
        <v>0</v>
      </c>
      <c r="I40" s="80">
        <f>SUM(I38:I39)</f>
        <v>0</v>
      </c>
      <c r="J40" s="72" t="str">
        <f t="shared" ref="J40" si="6">IF(CelkemObjekty=0,"",F40/CelkemObjekty*100)</f>
        <v/>
      </c>
    </row>
    <row r="41" spans="2:11" ht="9" customHeight="1"/>
    <row r="42" spans="2:11" ht="6" customHeight="1"/>
    <row r="43" spans="2:11" ht="3" customHeight="1"/>
    <row r="44" spans="2:11" ht="6.75" customHeight="1"/>
    <row r="45" spans="2:11" ht="20.25" customHeight="1">
      <c r="B45" s="13" t="s">
        <v>23</v>
      </c>
      <c r="C45" s="45"/>
      <c r="D45" s="45"/>
      <c r="E45" s="45"/>
      <c r="F45" s="45"/>
      <c r="G45" s="45"/>
      <c r="H45" s="45"/>
      <c r="I45" s="45"/>
      <c r="J45" s="45"/>
    </row>
    <row r="46" spans="2:11" ht="9" customHeight="1"/>
    <row r="47" spans="2:11">
      <c r="B47" s="47" t="s">
        <v>24</v>
      </c>
      <c r="C47" s="48"/>
      <c r="D47" s="48"/>
      <c r="E47" s="50" t="s">
        <v>12</v>
      </c>
      <c r="F47" s="50" t="s">
        <v>25</v>
      </c>
      <c r="G47" s="51" t="s">
        <v>26</v>
      </c>
      <c r="H47" s="50" t="s">
        <v>27</v>
      </c>
      <c r="I47" s="51" t="s">
        <v>28</v>
      </c>
      <c r="J47" s="81" t="s">
        <v>29</v>
      </c>
    </row>
    <row r="48" spans="2:11">
      <c r="B48" s="52" t="s">
        <v>107</v>
      </c>
      <c r="C48" s="53" t="s">
        <v>108</v>
      </c>
      <c r="D48" s="54"/>
      <c r="E48" s="82" t="str">
        <f t="shared" ref="E48:E63" si="7">IF(SUM(SoucetDilu)=0,"",SUM(F48:J48)/SUM(SoucetDilu)*100)</f>
        <v/>
      </c>
      <c r="F48" s="58">
        <f>'SO-01 01 Rek'!E7+'SO-01 01 Rek-1'!E7</f>
        <v>0</v>
      </c>
      <c r="G48" s="65">
        <f>'SO-01 01 Rek'!F11+'SO-01 01 Rek-1'!F11</f>
        <v>0</v>
      </c>
      <c r="H48" s="58">
        <f>'SO-01 01 Rek'!G7+'SO-01 01 Rek-1'!G7</f>
        <v>0</v>
      </c>
      <c r="I48" s="65">
        <f>'SO-01 01 Rek'!H7+'SO-01 01 Rek-1'!H7</f>
        <v>0</v>
      </c>
      <c r="J48" s="66">
        <f>'SO-01 01 Rek'!I7+'SO-01 01 Rek-1'!I7</f>
        <v>0</v>
      </c>
    </row>
    <row r="49" spans="2:10">
      <c r="B49" s="60" t="s">
        <v>121</v>
      </c>
      <c r="C49" s="61" t="s">
        <v>122</v>
      </c>
      <c r="D49" s="62"/>
      <c r="E49" s="83" t="str">
        <f t="shared" si="7"/>
        <v/>
      </c>
      <c r="F49" s="66">
        <f>'SO-01 01 Rek'!E8+'SO-01 01 Rek-1'!E8</f>
        <v>0</v>
      </c>
      <c r="G49" s="65">
        <f>'SO-01 01 Rek'!F12+'SO-01 01 Rek-1'!F12</f>
        <v>0</v>
      </c>
      <c r="H49" s="66">
        <f>'SO-01 01 Rek'!G8+'SO-01 01 Rek-1'!G8</f>
        <v>0</v>
      </c>
      <c r="I49" s="65">
        <f>'SO-01 01 Rek'!H8+'SO-01 01 Rek-1'!H8</f>
        <v>0</v>
      </c>
      <c r="J49" s="66">
        <f>'SO-01 01 Rek'!I8+'SO-01 01 Rek-1'!I8</f>
        <v>0</v>
      </c>
    </row>
    <row r="50" spans="2:10">
      <c r="B50" s="60" t="s">
        <v>128</v>
      </c>
      <c r="C50" s="61" t="s">
        <v>129</v>
      </c>
      <c r="D50" s="62"/>
      <c r="E50" s="83" t="str">
        <f t="shared" si="7"/>
        <v/>
      </c>
      <c r="F50" s="66">
        <f>'SO-01 01 Rek'!E9+'SO-01 01 Rek-1'!E9</f>
        <v>0</v>
      </c>
      <c r="G50" s="65">
        <f>'SO-01 01 Rek'!F13+'SO-01 01 Rek-1'!F13</f>
        <v>0</v>
      </c>
      <c r="H50" s="66">
        <f>'SO-01 01 Rek'!G9+'SO-01 01 Rek-1'!G9</f>
        <v>0</v>
      </c>
      <c r="I50" s="65">
        <f>'SO-01 01 Rek'!H9+'SO-01 01 Rek-1'!H9</f>
        <v>0</v>
      </c>
      <c r="J50" s="66">
        <f>'SO-01 01 Rek'!I9+'SO-01 01 Rek-1'!I9</f>
        <v>0</v>
      </c>
    </row>
    <row r="51" spans="2:10">
      <c r="B51" s="60" t="s">
        <v>146</v>
      </c>
      <c r="C51" s="61" t="s">
        <v>147</v>
      </c>
      <c r="D51" s="62"/>
      <c r="E51" s="83" t="str">
        <f t="shared" si="7"/>
        <v/>
      </c>
      <c r="F51" s="66">
        <f>'SO-01 01 Rek'!E10+'SO-01 01 Rek-1'!E10</f>
        <v>0</v>
      </c>
      <c r="G51" s="65">
        <f>'SO-01 01 Rek'!F14+'SO-01 01 Rek-1'!F14</f>
        <v>0</v>
      </c>
      <c r="H51" s="66">
        <f>'SO-01 01 Rek'!G10+'SO-01 01 Rek-1'!G10</f>
        <v>0</v>
      </c>
      <c r="I51" s="65">
        <f>'SO-01 01 Rek'!H10+'SO-01 01 Rek-1'!H10</f>
        <v>0</v>
      </c>
      <c r="J51" s="66">
        <f>'SO-01 01 Rek'!I10+'SO-01 01 Rek-1'!I10</f>
        <v>0</v>
      </c>
    </row>
    <row r="52" spans="2:10">
      <c r="B52" s="60" t="s">
        <v>191</v>
      </c>
      <c r="C52" s="61" t="s">
        <v>192</v>
      </c>
      <c r="D52" s="62"/>
      <c r="E52" s="83" t="str">
        <f t="shared" si="7"/>
        <v/>
      </c>
      <c r="F52" s="66">
        <v>0</v>
      </c>
      <c r="G52" s="65">
        <f>'SO-01 01 Rek'!F15+'SO-01 01 Rek-1'!F15</f>
        <v>0</v>
      </c>
      <c r="H52" s="66">
        <f>'SO-01 01 Rek'!G11+'SO-01 01 Rek-1'!G11</f>
        <v>0</v>
      </c>
      <c r="I52" s="65">
        <f>'SO-01 01 Rek'!H11+'SO-01 01 Rek-1'!H11</f>
        <v>0</v>
      </c>
      <c r="J52" s="66">
        <f>'SO-01 01 Rek'!I11+'SO-01 01 Rek-1'!I11</f>
        <v>0</v>
      </c>
    </row>
    <row r="53" spans="2:10">
      <c r="B53" s="60" t="s">
        <v>229</v>
      </c>
      <c r="C53" s="61" t="s">
        <v>230</v>
      </c>
      <c r="D53" s="62"/>
      <c r="E53" s="83" t="str">
        <f t="shared" si="7"/>
        <v/>
      </c>
      <c r="F53" s="66">
        <f>'SO-01 01 Rek'!E12+'SO-01 01 Rek-1'!E12</f>
        <v>0</v>
      </c>
      <c r="G53" s="65">
        <f>'SO-01 01 Rek'!F16+'SO-01 01 Rek-1'!F16</f>
        <v>0</v>
      </c>
      <c r="H53" s="66">
        <f>'SO-01 01 Rek'!G12+'SO-01 01 Rek-1'!G12</f>
        <v>0</v>
      </c>
      <c r="I53" s="65">
        <f>'SO-01 01 Rek'!H12+'SO-01 01 Rek-1'!H12</f>
        <v>0</v>
      </c>
      <c r="J53" s="66">
        <f>'SO-01 01 Rek'!I12+'SO-01 01 Rek-1'!I12</f>
        <v>0</v>
      </c>
    </row>
    <row r="54" spans="2:10">
      <c r="B54" s="60" t="s">
        <v>235</v>
      </c>
      <c r="C54" s="61" t="s">
        <v>236</v>
      </c>
      <c r="D54" s="62"/>
      <c r="E54" s="83" t="str">
        <f t="shared" si="7"/>
        <v/>
      </c>
      <c r="F54" s="66">
        <f>'SO-01 01 Rek'!E13+'SO-01 01 Rek-1'!E13</f>
        <v>0</v>
      </c>
      <c r="G54" s="65">
        <f>'SO-01 01 Rek'!F17+'SO-01 01 Rek-1'!F17</f>
        <v>0</v>
      </c>
      <c r="H54" s="66">
        <f>'SO-01 01 Rek'!G13+'SO-01 01 Rek-1'!G13</f>
        <v>0</v>
      </c>
      <c r="I54" s="65">
        <f>'SO-01 01 Rek'!H13+'SO-01 01 Rek-1'!H13</f>
        <v>0</v>
      </c>
      <c r="J54" s="66">
        <f>'SO-01 01 Rek'!I13+'SO-01 01 Rek-1'!I13</f>
        <v>0</v>
      </c>
    </row>
    <row r="55" spans="2:10">
      <c r="B55" s="60" t="s">
        <v>245</v>
      </c>
      <c r="C55" s="61" t="s">
        <v>246</v>
      </c>
      <c r="D55" s="62"/>
      <c r="E55" s="83" t="str">
        <f t="shared" si="7"/>
        <v/>
      </c>
      <c r="F55" s="66">
        <f>'SO-01 01 Rek'!E14+'SO-01 01 Rek-1'!E14</f>
        <v>0</v>
      </c>
      <c r="G55" s="65">
        <f>'SO-01 01 Rek'!F18+'SO-01 01 Rek-1'!F18</f>
        <v>0</v>
      </c>
      <c r="H55" s="66">
        <f>'SO-01 01 Rek'!G14+'SO-01 01 Rek-1'!G14</f>
        <v>0</v>
      </c>
      <c r="I55" s="65">
        <f>'SO-01 01 Rek'!H14+'SO-01 01 Rek-1'!H14</f>
        <v>0</v>
      </c>
      <c r="J55" s="66">
        <f>'SO-01 01 Rek'!I14+'SO-01 01 Rek-1'!I14</f>
        <v>0</v>
      </c>
    </row>
    <row r="56" spans="2:10">
      <c r="B56" s="60" t="s">
        <v>255</v>
      </c>
      <c r="C56" s="61" t="s">
        <v>256</v>
      </c>
      <c r="D56" s="62"/>
      <c r="E56" s="83" t="str">
        <f t="shared" si="7"/>
        <v/>
      </c>
      <c r="F56" s="66">
        <f>'SO-01 01 Rek'!E15+'SO-01 01 Rek-1'!E15</f>
        <v>0</v>
      </c>
      <c r="G56" s="65">
        <f>'SO-01 01 Rek'!F19+'SO-01 01 Rek-1'!F19</f>
        <v>0</v>
      </c>
      <c r="H56" s="66">
        <f>'SO-01 01 Rek'!G15+'SO-01 01 Rek-1'!G15</f>
        <v>0</v>
      </c>
      <c r="I56" s="65">
        <f>'SO-01 01 Rek'!H15+'SO-01 01 Rek-1'!H15</f>
        <v>0</v>
      </c>
      <c r="J56" s="66">
        <f>'SO-01 01 Rek'!I15+'SO-01 01 Rek-1'!I15</f>
        <v>0</v>
      </c>
    </row>
    <row r="57" spans="2:10">
      <c r="B57" s="60" t="s">
        <v>152</v>
      </c>
      <c r="C57" s="61" t="s">
        <v>153</v>
      </c>
      <c r="D57" s="62"/>
      <c r="E57" s="83" t="str">
        <f t="shared" si="7"/>
        <v/>
      </c>
      <c r="F57" s="66">
        <f>'SO-01 01 Rek'!E11+'SO-01 01 Rek-1'!E11</f>
        <v>0</v>
      </c>
      <c r="G57" s="65">
        <f>'SO-01 01 Rek'!F20+'SO-01 01 Rek-1'!F20</f>
        <v>0</v>
      </c>
      <c r="H57" s="66">
        <f>'SO-01 01 Rek'!G16+'SO-01 01 Rek-1'!G16</f>
        <v>0</v>
      </c>
      <c r="I57" s="65">
        <f>'SO-01 01 Rek'!H16+'SO-01 01 Rek-1'!H16</f>
        <v>0</v>
      </c>
      <c r="J57" s="66">
        <f>'SO-01 01 Rek'!I16+'SO-01 01 Rek-1'!I16</f>
        <v>0</v>
      </c>
    </row>
    <row r="58" spans="2:10">
      <c r="B58" s="60" t="s">
        <v>165</v>
      </c>
      <c r="C58" s="61" t="s">
        <v>166</v>
      </c>
      <c r="D58" s="62"/>
      <c r="E58" s="83" t="str">
        <f t="shared" si="7"/>
        <v/>
      </c>
      <c r="F58" s="66">
        <f>'SO-01 01 Rek'!E12+'SO-01 01 Rek-1'!E12</f>
        <v>0</v>
      </c>
      <c r="G58" s="65">
        <f>'SO-01 01 Rek'!F21+'SO-01 01 Rek-1'!F21</f>
        <v>0</v>
      </c>
      <c r="H58" s="66">
        <f>'SO-01 01 Rek'!G17+'SO-01 01 Rek-1'!G17</f>
        <v>0</v>
      </c>
      <c r="I58" s="65">
        <f>'SO-01 01 Rek'!H17+'SO-01 01 Rek-1'!H17</f>
        <v>0</v>
      </c>
      <c r="J58" s="66">
        <f>'SO-01 01 Rek'!I17+'SO-01 01 Rek-1'!I17</f>
        <v>0</v>
      </c>
    </row>
    <row r="59" spans="2:10">
      <c r="B59" s="60" t="s">
        <v>179</v>
      </c>
      <c r="C59" s="61" t="s">
        <v>180</v>
      </c>
      <c r="D59" s="62"/>
      <c r="E59" s="83" t="str">
        <f t="shared" si="7"/>
        <v/>
      </c>
      <c r="F59" s="66">
        <f>'SO-01 01 Rek'!E13+'SO-01 01 Rek-1'!E13</f>
        <v>0</v>
      </c>
      <c r="G59" s="65">
        <f>'SO-01 01 Rek'!F22+'SO-01 01 Rek-1'!F22</f>
        <v>0</v>
      </c>
      <c r="H59" s="66">
        <f>'SO-01 01 Rek'!G18+'SO-01 01 Rek-1'!G18</f>
        <v>0</v>
      </c>
      <c r="I59" s="65">
        <f>'SO-01 01 Rek'!H18+'SO-01 01 Rek-1'!H18</f>
        <v>0</v>
      </c>
      <c r="J59" s="66">
        <f>'SO-01 01 Rek'!I18+'SO-01 01 Rek-1'!I18</f>
        <v>0</v>
      </c>
    </row>
    <row r="60" spans="2:10">
      <c r="B60" s="60" t="s">
        <v>185</v>
      </c>
      <c r="C60" s="61" t="s">
        <v>186</v>
      </c>
      <c r="D60" s="62"/>
      <c r="E60" s="83" t="str">
        <f t="shared" si="7"/>
        <v/>
      </c>
      <c r="F60" s="66">
        <f>'SO-01 01 Rek'!E14+'SO-01 01 Rek-1'!E14</f>
        <v>0</v>
      </c>
      <c r="G60" s="65">
        <f>'SO-01 01 Rek'!F23+'SO-01 01 Rek-1'!F23</f>
        <v>0</v>
      </c>
      <c r="H60" s="66">
        <f>'SO-01 01 Rek'!G19+'SO-01 01 Rek-1'!G19</f>
        <v>0</v>
      </c>
      <c r="I60" s="65">
        <f>'SO-01 01 Rek'!H19+'SO-01 01 Rek-1'!H19</f>
        <v>0</v>
      </c>
      <c r="J60" s="66">
        <f>'SO-01 01 Rek'!I19+'SO-01 01 Rek-1'!I19</f>
        <v>0</v>
      </c>
    </row>
    <row r="61" spans="2:10">
      <c r="B61" s="60" t="s">
        <v>264</v>
      </c>
      <c r="C61" s="61" t="s">
        <v>265</v>
      </c>
      <c r="D61" s="62"/>
      <c r="E61" s="83" t="str">
        <f t="shared" si="7"/>
        <v/>
      </c>
      <c r="F61" s="66">
        <f>'SO-01 01 Rek'!E20+'SO-01 01 Rek-1'!E20</f>
        <v>0</v>
      </c>
      <c r="G61" s="65">
        <f>'SO-01 01 Rek'!F24+'SO-01 01 Rek-1'!F24</f>
        <v>0</v>
      </c>
      <c r="H61" s="66">
        <f>'SO-01 01 Rek'!G20+'SO-01 01 Rek-1'!G20</f>
        <v>0</v>
      </c>
      <c r="I61" s="65">
        <f>'SO-01 01 Rek'!H20+'SO-01 01 Rek-1'!H20</f>
        <v>0</v>
      </c>
      <c r="J61" s="66">
        <f>'SO-01 01 Rek'!I20+'SO-01 01 Rek-1'!I20</f>
        <v>0</v>
      </c>
    </row>
    <row r="62" spans="2:10">
      <c r="B62" s="60" t="s">
        <v>269</v>
      </c>
      <c r="C62" s="61" t="s">
        <v>270</v>
      </c>
      <c r="D62" s="62"/>
      <c r="E62" s="83" t="str">
        <f t="shared" si="7"/>
        <v/>
      </c>
      <c r="F62" s="66">
        <f>'SO-01 01 Rek'!E21+'SO-01 01 Rek-1'!E21</f>
        <v>0</v>
      </c>
      <c r="G62" s="65">
        <f>'SO-01 01 Rek'!F25+'SO-01 01 Rek-1'!F25</f>
        <v>0</v>
      </c>
      <c r="H62" s="66">
        <f>'SO-01 01 Rek'!G21+'SO-01 01 Rek-1'!G21</f>
        <v>0</v>
      </c>
      <c r="I62" s="65">
        <f>'SO-01 01 Rek'!H21+'SO-01 01 Rek-1'!H21</f>
        <v>0</v>
      </c>
      <c r="J62" s="66">
        <f>'SO-01 01 Rek'!I21+'SO-01 01 Rek-1'!I21</f>
        <v>0</v>
      </c>
    </row>
    <row r="63" spans="2:10">
      <c r="B63" s="67" t="s">
        <v>19</v>
      </c>
      <c r="C63" s="68"/>
      <c r="D63" s="69"/>
      <c r="E63" s="84" t="str">
        <f t="shared" si="7"/>
        <v/>
      </c>
      <c r="F63" s="71">
        <f>SUM(F48:F62)</f>
        <v>0</v>
      </c>
      <c r="G63" s="80">
        <f>SUM(G48:G62)</f>
        <v>0</v>
      </c>
      <c r="H63" s="71">
        <f>SUM(H48:H62)</f>
        <v>0</v>
      </c>
      <c r="I63" s="80">
        <f>SUM(I48:I62)</f>
        <v>0</v>
      </c>
      <c r="J63" s="71">
        <f>SUM(J48:J62)</f>
        <v>0</v>
      </c>
    </row>
    <row r="65" spans="9:10" ht="2.25" customHeight="1"/>
    <row r="66" spans="9:10" ht="1.5" customHeight="1"/>
    <row r="67" spans="9:10" ht="0.75" customHeight="1"/>
    <row r="68" spans="9:10" ht="0.75" customHeight="1"/>
    <row r="69" spans="9:10" ht="0.75" customHeight="1"/>
    <row r="70" spans="9:10">
      <c r="I70" s="1"/>
      <c r="J70" s="1"/>
    </row>
  </sheetData>
  <sheetProtection password="8879" sheet="1" objects="1" scenarios="1"/>
  <sortState ref="B831:K845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zoomScaleNormal="100" workbookViewId="0">
      <selection activeCell="F30" sqref="F30:G30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85" t="s">
        <v>97</v>
      </c>
      <c r="B1" s="86"/>
      <c r="C1" s="86"/>
      <c r="D1" s="86"/>
      <c r="E1" s="86"/>
      <c r="F1" s="86"/>
      <c r="G1" s="86"/>
    </row>
    <row r="2" spans="1:57" ht="12.75" customHeight="1">
      <c r="A2" s="87" t="s">
        <v>30</v>
      </c>
      <c r="B2" s="88"/>
      <c r="C2" s="89" t="s">
        <v>105</v>
      </c>
      <c r="D2" s="89" t="s">
        <v>106</v>
      </c>
      <c r="E2" s="90"/>
      <c r="F2" s="91" t="s">
        <v>31</v>
      </c>
      <c r="G2" s="92"/>
    </row>
    <row r="3" spans="1:57" ht="3" hidden="1" customHeight="1">
      <c r="A3" s="93"/>
      <c r="B3" s="94"/>
      <c r="C3" s="95"/>
      <c r="D3" s="95"/>
      <c r="E3" s="96"/>
      <c r="F3" s="97"/>
      <c r="G3" s="98"/>
    </row>
    <row r="4" spans="1:57" ht="12" customHeight="1">
      <c r="A4" s="99" t="s">
        <v>32</v>
      </c>
      <c r="B4" s="94"/>
      <c r="C4" s="95"/>
      <c r="D4" s="95"/>
      <c r="E4" s="96"/>
      <c r="F4" s="97" t="s">
        <v>33</v>
      </c>
      <c r="G4" s="100"/>
    </row>
    <row r="5" spans="1:57" ht="12.95" customHeight="1">
      <c r="A5" s="101" t="s">
        <v>102</v>
      </c>
      <c r="B5" s="102"/>
      <c r="C5" s="103" t="s">
        <v>103</v>
      </c>
      <c r="D5" s="104"/>
      <c r="E5" s="102"/>
      <c r="F5" s="97" t="s">
        <v>34</v>
      </c>
      <c r="G5" s="98"/>
    </row>
    <row r="6" spans="1:57" ht="12.95" customHeight="1">
      <c r="A6" s="99" t="s">
        <v>35</v>
      </c>
      <c r="B6" s="94"/>
      <c r="C6" s="95"/>
      <c r="D6" s="95"/>
      <c r="E6" s="96"/>
      <c r="F6" s="105" t="s">
        <v>36</v>
      </c>
      <c r="G6" s="106"/>
      <c r="O6" s="107"/>
    </row>
    <row r="7" spans="1:57" ht="12.95" customHeight="1">
      <c r="A7" s="108" t="s">
        <v>99</v>
      </c>
      <c r="B7" s="109"/>
      <c r="C7" s="110" t="s">
        <v>100</v>
      </c>
      <c r="D7" s="111"/>
      <c r="E7" s="111"/>
      <c r="F7" s="112" t="s">
        <v>37</v>
      </c>
      <c r="G7" s="106">
        <f>IF(G6=0,,ROUND((F30+F32)/G6,1))</f>
        <v>0</v>
      </c>
    </row>
    <row r="8" spans="1:57">
      <c r="A8" s="113" t="s">
        <v>38</v>
      </c>
      <c r="B8" s="97"/>
      <c r="C8" s="306"/>
      <c r="D8" s="306"/>
      <c r="E8" s="307"/>
      <c r="F8" s="114" t="s">
        <v>39</v>
      </c>
      <c r="G8" s="115"/>
      <c r="H8" s="116"/>
      <c r="I8" s="117"/>
    </row>
    <row r="9" spans="1:57">
      <c r="A9" s="113" t="s">
        <v>40</v>
      </c>
      <c r="B9" s="97"/>
      <c r="C9" s="306"/>
      <c r="D9" s="306"/>
      <c r="E9" s="307"/>
      <c r="F9" s="97"/>
      <c r="G9" s="118"/>
      <c r="H9" s="119"/>
    </row>
    <row r="10" spans="1:57">
      <c r="A10" s="113" t="s">
        <v>41</v>
      </c>
      <c r="B10" s="97"/>
      <c r="C10" s="306"/>
      <c r="D10" s="306"/>
      <c r="E10" s="306"/>
      <c r="F10" s="120"/>
      <c r="G10" s="121"/>
      <c r="H10" s="122"/>
    </row>
    <row r="11" spans="1:57" ht="13.5" customHeight="1">
      <c r="A11" s="113" t="s">
        <v>42</v>
      </c>
      <c r="B11" s="97"/>
      <c r="C11" s="306"/>
      <c r="D11" s="306"/>
      <c r="E11" s="306"/>
      <c r="F11" s="123" t="s">
        <v>43</v>
      </c>
      <c r="G11" s="124"/>
      <c r="H11" s="119"/>
      <c r="BA11" s="125"/>
      <c r="BB11" s="125"/>
      <c r="BC11" s="125"/>
      <c r="BD11" s="125"/>
      <c r="BE11" s="125"/>
    </row>
    <row r="12" spans="1:57" ht="12.75" customHeight="1">
      <c r="A12" s="126" t="s">
        <v>44</v>
      </c>
      <c r="B12" s="94"/>
      <c r="C12" s="308"/>
      <c r="D12" s="308"/>
      <c r="E12" s="308"/>
      <c r="F12" s="127" t="s">
        <v>45</v>
      </c>
      <c r="G12" s="128"/>
      <c r="H12" s="119"/>
    </row>
    <row r="13" spans="1:57" ht="28.5" customHeight="1" thickBot="1">
      <c r="A13" s="129" t="s">
        <v>46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>
      <c r="A14" s="133" t="s">
        <v>47</v>
      </c>
      <c r="B14" s="134"/>
      <c r="C14" s="135"/>
      <c r="D14" s="136" t="s">
        <v>48</v>
      </c>
      <c r="E14" s="137"/>
      <c r="F14" s="137"/>
      <c r="G14" s="135"/>
    </row>
    <row r="15" spans="1:57" ht="15.95" customHeight="1">
      <c r="A15" s="138"/>
      <c r="B15" s="139" t="s">
        <v>49</v>
      </c>
      <c r="C15" s="140">
        <f>'SO-01 01 Rek'!E22</f>
        <v>0</v>
      </c>
      <c r="D15" s="141">
        <f>'SO-01 01 Rek'!A30</f>
        <v>0</v>
      </c>
      <c r="E15" s="142"/>
      <c r="F15" s="143"/>
      <c r="G15" s="140">
        <f>'SO-01 01 Rek'!I30</f>
        <v>0</v>
      </c>
    </row>
    <row r="16" spans="1:57" ht="15.95" customHeight="1">
      <c r="A16" s="138" t="s">
        <v>50</v>
      </c>
      <c r="B16" s="139" t="s">
        <v>51</v>
      </c>
      <c r="C16" s="140">
        <f>'SO-01 01 Rek'!F22</f>
        <v>0</v>
      </c>
      <c r="D16" s="93"/>
      <c r="E16" s="144"/>
      <c r="F16" s="145"/>
      <c r="G16" s="140"/>
    </row>
    <row r="17" spans="1:7" ht="15.95" customHeight="1">
      <c r="A17" s="138" t="s">
        <v>52</v>
      </c>
      <c r="B17" s="139" t="s">
        <v>53</v>
      </c>
      <c r="C17" s="140">
        <f>'SO-01 01 Rek'!H22</f>
        <v>0</v>
      </c>
      <c r="D17" s="93"/>
      <c r="E17" s="144"/>
      <c r="F17" s="145"/>
      <c r="G17" s="140"/>
    </row>
    <row r="18" spans="1:7" ht="15.95" customHeight="1">
      <c r="A18" s="146" t="s">
        <v>54</v>
      </c>
      <c r="B18" s="147" t="s">
        <v>55</v>
      </c>
      <c r="C18" s="140">
        <f>'SO-01 01 Rek'!G22</f>
        <v>0</v>
      </c>
      <c r="D18" s="93"/>
      <c r="E18" s="144"/>
      <c r="F18" s="145"/>
      <c r="G18" s="140"/>
    </row>
    <row r="19" spans="1:7" ht="15.95" customHeight="1">
      <c r="A19" s="148" t="s">
        <v>56</v>
      </c>
      <c r="B19" s="139"/>
      <c r="C19" s="140">
        <f>SUM(C15:C18)</f>
        <v>0</v>
      </c>
      <c r="D19" s="93"/>
      <c r="E19" s="144"/>
      <c r="F19" s="145"/>
      <c r="G19" s="140"/>
    </row>
    <row r="20" spans="1:7" ht="15.95" customHeight="1">
      <c r="A20" s="148"/>
      <c r="B20" s="139"/>
      <c r="C20" s="140"/>
      <c r="D20" s="93"/>
      <c r="E20" s="144"/>
      <c r="F20" s="145"/>
      <c r="G20" s="140"/>
    </row>
    <row r="21" spans="1:7" ht="15.95" customHeight="1">
      <c r="A21" s="148" t="s">
        <v>29</v>
      </c>
      <c r="B21" s="139"/>
      <c r="C21" s="140">
        <f>'SO-01 01 Rek'!I22</f>
        <v>0</v>
      </c>
      <c r="D21" s="93"/>
      <c r="E21" s="144"/>
      <c r="F21" s="145"/>
      <c r="G21" s="140"/>
    </row>
    <row r="22" spans="1:7" ht="15.95" customHeight="1">
      <c r="A22" s="149" t="s">
        <v>57</v>
      </c>
      <c r="B22" s="119"/>
      <c r="C22" s="140">
        <f>C19+C21</f>
        <v>0</v>
      </c>
      <c r="D22" s="93" t="s">
        <v>58</v>
      </c>
      <c r="E22" s="144"/>
      <c r="F22" s="145"/>
      <c r="G22" s="140">
        <f>G23-SUM(G15:G21)</f>
        <v>0</v>
      </c>
    </row>
    <row r="23" spans="1:7" ht="15.95" customHeight="1" thickBot="1">
      <c r="A23" s="304" t="s">
        <v>59</v>
      </c>
      <c r="B23" s="305"/>
      <c r="C23" s="150">
        <f>C22+G23</f>
        <v>0</v>
      </c>
      <c r="D23" s="151" t="s">
        <v>60</v>
      </c>
      <c r="E23" s="152"/>
      <c r="F23" s="153"/>
      <c r="G23" s="140">
        <f>'SO-01 01 Rek'!H28</f>
        <v>0</v>
      </c>
    </row>
    <row r="24" spans="1:7">
      <c r="A24" s="154" t="s">
        <v>61</v>
      </c>
      <c r="B24" s="155"/>
      <c r="C24" s="156"/>
      <c r="D24" s="155" t="s">
        <v>62</v>
      </c>
      <c r="E24" s="155"/>
      <c r="F24" s="157" t="s">
        <v>63</v>
      </c>
      <c r="G24" s="158"/>
    </row>
    <row r="25" spans="1:7">
      <c r="A25" s="149" t="s">
        <v>64</v>
      </c>
      <c r="B25" s="119"/>
      <c r="C25" s="159"/>
      <c r="D25" s="119" t="s">
        <v>64</v>
      </c>
      <c r="F25" s="160" t="s">
        <v>64</v>
      </c>
      <c r="G25" s="161"/>
    </row>
    <row r="26" spans="1:7" ht="37.5" customHeight="1">
      <c r="A26" s="149" t="s">
        <v>65</v>
      </c>
      <c r="B26" s="162"/>
      <c r="C26" s="159"/>
      <c r="D26" s="119" t="s">
        <v>65</v>
      </c>
      <c r="F26" s="160" t="s">
        <v>65</v>
      </c>
      <c r="G26" s="161"/>
    </row>
    <row r="27" spans="1:7">
      <c r="A27" s="149"/>
      <c r="B27" s="163"/>
      <c r="C27" s="159"/>
      <c r="D27" s="119"/>
      <c r="F27" s="160"/>
      <c r="G27" s="161"/>
    </row>
    <row r="28" spans="1:7">
      <c r="A28" s="149" t="s">
        <v>66</v>
      </c>
      <c r="B28" s="119"/>
      <c r="C28" s="159"/>
      <c r="D28" s="160" t="s">
        <v>67</v>
      </c>
      <c r="E28" s="159"/>
      <c r="F28" s="164" t="s">
        <v>67</v>
      </c>
      <c r="G28" s="161"/>
    </row>
    <row r="29" spans="1:7" ht="69" customHeight="1">
      <c r="A29" s="149"/>
      <c r="B29" s="119"/>
      <c r="C29" s="165"/>
      <c r="D29" s="166"/>
      <c r="E29" s="165"/>
      <c r="F29" s="119"/>
      <c r="G29" s="161"/>
    </row>
    <row r="30" spans="1:7">
      <c r="A30" s="167" t="s">
        <v>11</v>
      </c>
      <c r="B30" s="168"/>
      <c r="C30" s="169">
        <v>15</v>
      </c>
      <c r="D30" s="168" t="s">
        <v>68</v>
      </c>
      <c r="E30" s="170"/>
      <c r="F30" s="310">
        <f>C23-F32</f>
        <v>0</v>
      </c>
      <c r="G30" s="311"/>
    </row>
    <row r="31" spans="1:7">
      <c r="A31" s="167" t="s">
        <v>69</v>
      </c>
      <c r="B31" s="168"/>
      <c r="C31" s="169">
        <f>C30</f>
        <v>15</v>
      </c>
      <c r="D31" s="168" t="s">
        <v>70</v>
      </c>
      <c r="E31" s="170"/>
      <c r="F31" s="310">
        <f>ROUND(PRODUCT(F30,C31/100),0)</f>
        <v>0</v>
      </c>
      <c r="G31" s="311"/>
    </row>
    <row r="32" spans="1:7">
      <c r="A32" s="167" t="s">
        <v>11</v>
      </c>
      <c r="B32" s="168"/>
      <c r="C32" s="169">
        <v>0</v>
      </c>
      <c r="D32" s="168" t="s">
        <v>70</v>
      </c>
      <c r="E32" s="170"/>
      <c r="F32" s="310">
        <v>0</v>
      </c>
      <c r="G32" s="311"/>
    </row>
    <row r="33" spans="1:8">
      <c r="A33" s="167" t="s">
        <v>69</v>
      </c>
      <c r="B33" s="171"/>
      <c r="C33" s="172">
        <f>C32</f>
        <v>0</v>
      </c>
      <c r="D33" s="168" t="s">
        <v>70</v>
      </c>
      <c r="E33" s="145"/>
      <c r="F33" s="310">
        <f>ROUND(PRODUCT(F32,C33/100),0)</f>
        <v>0</v>
      </c>
      <c r="G33" s="311"/>
    </row>
    <row r="34" spans="1:8" s="176" customFormat="1" ht="19.5" customHeight="1" thickBot="1">
      <c r="A34" s="173" t="s">
        <v>71</v>
      </c>
      <c r="B34" s="174"/>
      <c r="C34" s="174"/>
      <c r="D34" s="174"/>
      <c r="E34" s="175"/>
      <c r="F34" s="312">
        <f>ROUND(SUM(F30:F33),0)</f>
        <v>0</v>
      </c>
      <c r="G34" s="313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1</v>
      </c>
    </row>
    <row r="38" spans="1:8" ht="12.75" customHeight="1">
      <c r="A38" s="177"/>
      <c r="B38" s="314"/>
      <c r="C38" s="314"/>
      <c r="D38" s="314"/>
      <c r="E38" s="314"/>
      <c r="F38" s="314"/>
      <c r="G38" s="314"/>
      <c r="H38" s="1" t="s">
        <v>1</v>
      </c>
    </row>
    <row r="39" spans="1:8">
      <c r="A39" s="177"/>
      <c r="B39" s="314"/>
      <c r="C39" s="314"/>
      <c r="D39" s="314"/>
      <c r="E39" s="314"/>
      <c r="F39" s="314"/>
      <c r="G39" s="314"/>
      <c r="H39" s="1" t="s">
        <v>1</v>
      </c>
    </row>
    <row r="40" spans="1:8">
      <c r="A40" s="177"/>
      <c r="B40" s="314"/>
      <c r="C40" s="314"/>
      <c r="D40" s="314"/>
      <c r="E40" s="314"/>
      <c r="F40" s="314"/>
      <c r="G40" s="314"/>
      <c r="H40" s="1" t="s">
        <v>1</v>
      </c>
    </row>
    <row r="41" spans="1:8">
      <c r="A41" s="177"/>
      <c r="B41" s="314"/>
      <c r="C41" s="314"/>
      <c r="D41" s="314"/>
      <c r="E41" s="314"/>
      <c r="F41" s="314"/>
      <c r="G41" s="314"/>
      <c r="H41" s="1" t="s">
        <v>1</v>
      </c>
    </row>
    <row r="42" spans="1:8">
      <c r="A42" s="177"/>
      <c r="B42" s="314"/>
      <c r="C42" s="314"/>
      <c r="D42" s="314"/>
      <c r="E42" s="314"/>
      <c r="F42" s="314"/>
      <c r="G42" s="314"/>
      <c r="H42" s="1" t="s">
        <v>1</v>
      </c>
    </row>
    <row r="43" spans="1:8">
      <c r="A43" s="177"/>
      <c r="B43" s="314"/>
      <c r="C43" s="314"/>
      <c r="D43" s="314"/>
      <c r="E43" s="314"/>
      <c r="F43" s="314"/>
      <c r="G43" s="314"/>
      <c r="H43" s="1" t="s">
        <v>1</v>
      </c>
    </row>
    <row r="44" spans="1:8" ht="12.75" customHeight="1">
      <c r="A44" s="177"/>
      <c r="B44" s="314"/>
      <c r="C44" s="314"/>
      <c r="D44" s="314"/>
      <c r="E44" s="314"/>
      <c r="F44" s="314"/>
      <c r="G44" s="314"/>
      <c r="H44" s="1" t="s">
        <v>1</v>
      </c>
    </row>
    <row r="45" spans="1:8" ht="12.75" customHeight="1">
      <c r="A45" s="177"/>
      <c r="B45" s="314"/>
      <c r="C45" s="314"/>
      <c r="D45" s="314"/>
      <c r="E45" s="314"/>
      <c r="F45" s="314"/>
      <c r="G45" s="314"/>
      <c r="H45" s="1" t="s">
        <v>1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sheetProtection password="8879" sheet="1" objects="1" scenarios="1"/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9"/>
  <sheetViews>
    <sheetView workbookViewId="0">
      <selection activeCell="F34" sqref="F34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315" t="s">
        <v>2</v>
      </c>
      <c r="B1" s="316"/>
      <c r="C1" s="178" t="s">
        <v>101</v>
      </c>
      <c r="D1" s="179"/>
      <c r="E1" s="180"/>
      <c r="F1" s="179"/>
      <c r="G1" s="181" t="s">
        <v>73</v>
      </c>
      <c r="H1" s="182" t="s">
        <v>105</v>
      </c>
      <c r="I1" s="183"/>
    </row>
    <row r="2" spans="1:9" ht="13.5" thickBot="1">
      <c r="A2" s="317" t="s">
        <v>74</v>
      </c>
      <c r="B2" s="318"/>
      <c r="C2" s="184" t="s">
        <v>104</v>
      </c>
      <c r="D2" s="185"/>
      <c r="E2" s="186"/>
      <c r="F2" s="185"/>
      <c r="G2" s="319" t="s">
        <v>106</v>
      </c>
      <c r="H2" s="320"/>
      <c r="I2" s="321"/>
    </row>
    <row r="3" spans="1:9" ht="13.5" thickTop="1">
      <c r="F3" s="119"/>
    </row>
    <row r="4" spans="1:9" ht="19.5" customHeight="1">
      <c r="A4" s="187" t="s">
        <v>75</v>
      </c>
      <c r="B4" s="188"/>
      <c r="C4" s="188"/>
      <c r="D4" s="188"/>
      <c r="E4" s="189"/>
      <c r="F4" s="188"/>
      <c r="G4" s="188"/>
      <c r="H4" s="188"/>
      <c r="I4" s="188"/>
    </row>
    <row r="5" spans="1:9" ht="13.5" thickBot="1"/>
    <row r="6" spans="1:9" s="119" customFormat="1" ht="13.5" thickBot="1">
      <c r="A6" s="190"/>
      <c r="B6" s="191" t="s">
        <v>76</v>
      </c>
      <c r="C6" s="191"/>
      <c r="D6" s="192"/>
      <c r="E6" s="193" t="s">
        <v>25</v>
      </c>
      <c r="F6" s="194" t="s">
        <v>26</v>
      </c>
      <c r="G6" s="194" t="s">
        <v>27</v>
      </c>
      <c r="H6" s="194" t="s">
        <v>28</v>
      </c>
      <c r="I6" s="195" t="s">
        <v>29</v>
      </c>
    </row>
    <row r="7" spans="1:9" s="119" customFormat="1">
      <c r="A7" s="286" t="str">
        <f>'SO-01 01 Pol'!B7</f>
        <v>00</v>
      </c>
      <c r="B7" s="62" t="str">
        <f>'SO-01 01 Pol'!C7</f>
        <v>Všeobecné položky</v>
      </c>
      <c r="D7" s="196"/>
      <c r="E7" s="287">
        <f>'SO-01 01 Pol'!BA13</f>
        <v>0</v>
      </c>
      <c r="F7" s="288">
        <f>'SO-01 01 Pol'!BB13</f>
        <v>0</v>
      </c>
      <c r="G7" s="288">
        <f>'SO-01 01 Pol'!BC13</f>
        <v>0</v>
      </c>
      <c r="H7" s="288">
        <f>'SO-01 01 Pol'!BD13</f>
        <v>0</v>
      </c>
      <c r="I7" s="289">
        <f>'SO-01 01 Pol'!BE13</f>
        <v>0</v>
      </c>
    </row>
    <row r="8" spans="1:9" s="119" customFormat="1">
      <c r="A8" s="286" t="str">
        <f>'SO-01 01 Pol'!B14</f>
        <v>2</v>
      </c>
      <c r="B8" s="62" t="str">
        <f>'SO-01 01 Pol'!C14</f>
        <v>Základy a zvláštní zakládání</v>
      </c>
      <c r="D8" s="196"/>
      <c r="E8" s="287">
        <f>'SO-01 01 Pol'!BA17</f>
        <v>0</v>
      </c>
      <c r="F8" s="288">
        <f>'SO-01 01 Pol'!BB17</f>
        <v>0</v>
      </c>
      <c r="G8" s="288">
        <f>'SO-01 01 Pol'!BC17</f>
        <v>0</v>
      </c>
      <c r="H8" s="288">
        <f>'SO-01 01 Pol'!BD17</f>
        <v>0</v>
      </c>
      <c r="I8" s="289">
        <f>'SO-01 01 Pol'!BE17</f>
        <v>0</v>
      </c>
    </row>
    <row r="9" spans="1:9" s="119" customFormat="1">
      <c r="A9" s="286" t="str">
        <f>'SO-01 01 Pol'!B18</f>
        <v>61</v>
      </c>
      <c r="B9" s="62" t="str">
        <f>'SO-01 01 Pol'!C18</f>
        <v>Upravy povrchů vnitřní</v>
      </c>
      <c r="D9" s="196"/>
      <c r="E9" s="287">
        <f>'SO-01 01 Pol'!BA28</f>
        <v>0</v>
      </c>
      <c r="F9" s="288">
        <f>'SO-01 01 Pol'!BB28</f>
        <v>0</v>
      </c>
      <c r="G9" s="288">
        <f>'SO-01 01 Pol'!BC28</f>
        <v>0</v>
      </c>
      <c r="H9" s="288">
        <f>'SO-01 01 Pol'!BD28</f>
        <v>0</v>
      </c>
      <c r="I9" s="289">
        <f>'SO-01 01 Pol'!BE28</f>
        <v>0</v>
      </c>
    </row>
    <row r="10" spans="1:9" s="119" customFormat="1">
      <c r="A10" s="286" t="str">
        <f>'SO-01 01 Pol'!B29</f>
        <v>63</v>
      </c>
      <c r="B10" s="62" t="str">
        <f>'SO-01 01 Pol'!C29</f>
        <v>Podlahy a podlahové konstrukce</v>
      </c>
      <c r="D10" s="196"/>
      <c r="E10" s="287">
        <f>'SO-01 01 Pol'!BA32</f>
        <v>0</v>
      </c>
      <c r="F10" s="288">
        <f>'SO-01 01 Pol'!BB32</f>
        <v>0</v>
      </c>
      <c r="G10" s="288">
        <f>'SO-01 01 Pol'!BC32</f>
        <v>0</v>
      </c>
      <c r="H10" s="288">
        <f>'SO-01 01 Pol'!BD32</f>
        <v>0</v>
      </c>
      <c r="I10" s="289">
        <f>'SO-01 01 Pol'!BE32</f>
        <v>0</v>
      </c>
    </row>
    <row r="11" spans="1:9" s="119" customFormat="1">
      <c r="A11" s="286" t="str">
        <f>'SO-01 01 Pol'!B33</f>
        <v>94</v>
      </c>
      <c r="B11" s="62" t="str">
        <f>'SO-01 01 Pol'!C33</f>
        <v>Lešení a stavební výtahy</v>
      </c>
      <c r="D11" s="196"/>
      <c r="E11" s="287">
        <f>'SO-01 01 Pol'!BA40</f>
        <v>0</v>
      </c>
      <c r="F11" s="288">
        <f>'SO-01 01 Pol'!BB40</f>
        <v>0</v>
      </c>
      <c r="G11" s="288">
        <f>'SO-01 01 Pol'!BC40</f>
        <v>0</v>
      </c>
      <c r="H11" s="288">
        <f>'SO-01 01 Pol'!BD40</f>
        <v>0</v>
      </c>
      <c r="I11" s="289">
        <f>'SO-01 01 Pol'!BE40</f>
        <v>0</v>
      </c>
    </row>
    <row r="12" spans="1:9" s="119" customFormat="1">
      <c r="A12" s="286" t="str">
        <f>'SO-01 01 Pol'!B41</f>
        <v>95</v>
      </c>
      <c r="B12" s="62" t="str">
        <f>'SO-01 01 Pol'!C41</f>
        <v>Dokončovací konstrukce na pozemních stavbách</v>
      </c>
      <c r="D12" s="196"/>
      <c r="E12" s="287">
        <f>'SO-01 01 Pol'!BA49</f>
        <v>0</v>
      </c>
      <c r="F12" s="288">
        <f>'SO-01 01 Pol'!BB49</f>
        <v>0</v>
      </c>
      <c r="G12" s="288">
        <f>'SO-01 01 Pol'!BC49</f>
        <v>0</v>
      </c>
      <c r="H12" s="288">
        <f>'SO-01 01 Pol'!BD49</f>
        <v>0</v>
      </c>
      <c r="I12" s="289">
        <f>'SO-01 01 Pol'!BE49</f>
        <v>0</v>
      </c>
    </row>
    <row r="13" spans="1:9" s="119" customFormat="1">
      <c r="A13" s="286" t="str">
        <f>'SO-01 01 Pol'!B50</f>
        <v>96</v>
      </c>
      <c r="B13" s="62" t="str">
        <f>'SO-01 01 Pol'!C50</f>
        <v>Bourání konstrukcí</v>
      </c>
      <c r="D13" s="196"/>
      <c r="E13" s="287">
        <f>'SO-01 01 Pol'!BA53</f>
        <v>0</v>
      </c>
      <c r="F13" s="288">
        <f>'SO-01 01 Pol'!BB53</f>
        <v>0</v>
      </c>
      <c r="G13" s="288">
        <f>'SO-01 01 Pol'!BC53</f>
        <v>0</v>
      </c>
      <c r="H13" s="288">
        <f>'SO-01 01 Pol'!BD53</f>
        <v>0</v>
      </c>
      <c r="I13" s="289">
        <f>'SO-01 01 Pol'!BE53</f>
        <v>0</v>
      </c>
    </row>
    <row r="14" spans="1:9" s="119" customFormat="1">
      <c r="A14" s="286" t="str">
        <f>'SO-01 01 Pol'!B54</f>
        <v>99</v>
      </c>
      <c r="B14" s="62" t="str">
        <f>'SO-01 01 Pol'!C54</f>
        <v>Staveništní přesun hmot</v>
      </c>
      <c r="D14" s="196"/>
      <c r="E14" s="287">
        <f>'SO-01 01 Pol'!BA56</f>
        <v>0</v>
      </c>
      <c r="F14" s="288">
        <f>'SO-01 01 Pol'!BB56</f>
        <v>0</v>
      </c>
      <c r="G14" s="288">
        <f>'SO-01 01 Pol'!BC56</f>
        <v>0</v>
      </c>
      <c r="H14" s="288">
        <f>'SO-01 01 Pol'!BD56</f>
        <v>0</v>
      </c>
      <c r="I14" s="289">
        <f>'SO-01 01 Pol'!BE56</f>
        <v>0</v>
      </c>
    </row>
    <row r="15" spans="1:9" s="119" customFormat="1">
      <c r="A15" s="286" t="str">
        <f>'SO-01 01 Pol'!B57</f>
        <v>767</v>
      </c>
      <c r="B15" s="62" t="str">
        <f>'SO-01 01 Pol'!C57</f>
        <v>Konstrukce zámečnické</v>
      </c>
      <c r="D15" s="196"/>
      <c r="E15" s="287">
        <f>'SO-01 01 Pol'!BA82</f>
        <v>0</v>
      </c>
      <c r="F15" s="288">
        <f>'SO-01 01 Pol'!BB82</f>
        <v>0</v>
      </c>
      <c r="G15" s="288">
        <f>'SO-01 01 Pol'!BC82</f>
        <v>0</v>
      </c>
      <c r="H15" s="288">
        <f>'SO-01 01 Pol'!BD82</f>
        <v>0</v>
      </c>
      <c r="I15" s="289">
        <f>'SO-01 01 Pol'!BE82</f>
        <v>0</v>
      </c>
    </row>
    <row r="16" spans="1:9" s="119" customFormat="1">
      <c r="A16" s="286" t="str">
        <f>'SO-01 01 Pol'!B83</f>
        <v>771</v>
      </c>
      <c r="B16" s="62" t="str">
        <f>'SO-01 01 Pol'!C83</f>
        <v>Podlahy z dlaždic a obklady</v>
      </c>
      <c r="D16" s="196"/>
      <c r="E16" s="287">
        <f>'SO-01 01 Pol'!BA86</f>
        <v>0</v>
      </c>
      <c r="F16" s="288">
        <f>'SO-01 01 Pol'!BB86</f>
        <v>0</v>
      </c>
      <c r="G16" s="288">
        <f>'SO-01 01 Pol'!BC86</f>
        <v>0</v>
      </c>
      <c r="H16" s="288">
        <f>'SO-01 01 Pol'!BD86</f>
        <v>0</v>
      </c>
      <c r="I16" s="289">
        <f>'SO-01 01 Pol'!BE86</f>
        <v>0</v>
      </c>
    </row>
    <row r="17" spans="1:57" s="119" customFormat="1">
      <c r="A17" s="286" t="str">
        <f>'SO-01 01 Pol'!B87</f>
        <v>783</v>
      </c>
      <c r="B17" s="62" t="str">
        <f>'SO-01 01 Pol'!C87</f>
        <v>Nátěry</v>
      </c>
      <c r="D17" s="196"/>
      <c r="E17" s="287">
        <f>'SO-01 01 Pol'!BA94</f>
        <v>0</v>
      </c>
      <c r="F17" s="288">
        <f>'SO-01 01 Pol'!BB94</f>
        <v>0</v>
      </c>
      <c r="G17" s="288">
        <f>'SO-01 01 Pol'!BC94</f>
        <v>0</v>
      </c>
      <c r="H17" s="288">
        <f>'SO-01 01 Pol'!BD94</f>
        <v>0</v>
      </c>
      <c r="I17" s="289">
        <f>'SO-01 01 Pol'!BE94</f>
        <v>0</v>
      </c>
    </row>
    <row r="18" spans="1:57" s="119" customFormat="1">
      <c r="A18" s="286" t="str">
        <f>'SO-01 01 Pol'!B95</f>
        <v>784</v>
      </c>
      <c r="B18" s="62" t="str">
        <f>'SO-01 01 Pol'!C95</f>
        <v>Malby</v>
      </c>
      <c r="D18" s="196"/>
      <c r="E18" s="287">
        <f>'SO-01 01 Pol'!BA103</f>
        <v>0</v>
      </c>
      <c r="F18" s="288">
        <f>'SO-01 01 Pol'!BB103</f>
        <v>0</v>
      </c>
      <c r="G18" s="288">
        <f>'SO-01 01 Pol'!BC103</f>
        <v>0</v>
      </c>
      <c r="H18" s="288">
        <f>'SO-01 01 Pol'!BD103</f>
        <v>0</v>
      </c>
      <c r="I18" s="289">
        <f>'SO-01 01 Pol'!BE103</f>
        <v>0</v>
      </c>
    </row>
    <row r="19" spans="1:57" s="119" customFormat="1">
      <c r="A19" s="286" t="str">
        <f>'SO-01 01 Pol'!B104</f>
        <v>787</v>
      </c>
      <c r="B19" s="62" t="str">
        <f>'SO-01 01 Pol'!C104</f>
        <v>Zasklívání</v>
      </c>
      <c r="D19" s="196"/>
      <c r="E19" s="287">
        <f>'SO-01 01 Pol'!BA109</f>
        <v>0</v>
      </c>
      <c r="F19" s="288">
        <f>'SO-01 01 Pol'!BB109</f>
        <v>0</v>
      </c>
      <c r="G19" s="288">
        <f>'SO-01 01 Pol'!BC109</f>
        <v>0</v>
      </c>
      <c r="H19" s="288">
        <f>'SO-01 01 Pol'!BD109</f>
        <v>0</v>
      </c>
      <c r="I19" s="289">
        <f>'SO-01 01 Pol'!BE109</f>
        <v>0</v>
      </c>
    </row>
    <row r="20" spans="1:57" s="119" customFormat="1">
      <c r="A20" s="286" t="str">
        <f>'SO-01 01 Pol'!B110</f>
        <v>M21</v>
      </c>
      <c r="B20" s="62" t="str">
        <f>'SO-01 01 Pol'!C110</f>
        <v>Elektromontáže</v>
      </c>
      <c r="D20" s="196"/>
      <c r="E20" s="287">
        <f>'SO-01 01 Pol'!BA112</f>
        <v>0</v>
      </c>
      <c r="F20" s="288">
        <f>'SO-01 01 Pol'!BB112</f>
        <v>0</v>
      </c>
      <c r="G20" s="288">
        <f>'SO-01 01 Pol'!BC112</f>
        <v>0</v>
      </c>
      <c r="H20" s="288">
        <f>'SO-01 01 Pol'!BD112</f>
        <v>0</v>
      </c>
      <c r="I20" s="289">
        <f>'SO-01 01 Pol'!BE112</f>
        <v>0</v>
      </c>
    </row>
    <row r="21" spans="1:57" s="119" customFormat="1" ht="13.5" thickBot="1">
      <c r="A21" s="286" t="str">
        <f>'SO-01 01 Pol'!B113</f>
        <v>M33</v>
      </c>
      <c r="B21" s="62" t="str">
        <f>'SO-01 01 Pol'!C113</f>
        <v>Montáže dopravních zařízení a vah-výtahy</v>
      </c>
      <c r="D21" s="196"/>
      <c r="E21" s="287">
        <f>'SO-01 01 Pol'!BA117</f>
        <v>0</v>
      </c>
      <c r="F21" s="288">
        <f>'SO-01 01 Pol'!BB117</f>
        <v>0</v>
      </c>
      <c r="G21" s="288">
        <f>'SO-01 01 Pol'!BC117</f>
        <v>0</v>
      </c>
      <c r="H21" s="288">
        <f>'SO-01 01 Pol'!BD117</f>
        <v>0</v>
      </c>
      <c r="I21" s="289">
        <f>'SO-01 01 Pol'!BE117</f>
        <v>0</v>
      </c>
    </row>
    <row r="22" spans="1:57" s="14" customFormat="1" ht="13.5" thickBot="1">
      <c r="A22" s="197"/>
      <c r="B22" s="198" t="s">
        <v>77</v>
      </c>
      <c r="C22" s="198"/>
      <c r="D22" s="199"/>
      <c r="E22" s="200">
        <f>SUM(E7:E21)</f>
        <v>0</v>
      </c>
      <c r="F22" s="201">
        <f>SUM(F7:F21)</f>
        <v>0</v>
      </c>
      <c r="G22" s="201">
        <f>SUM(G7:G21)</f>
        <v>0</v>
      </c>
      <c r="H22" s="201">
        <f>SUM(H7:H21)</f>
        <v>0</v>
      </c>
      <c r="I22" s="202">
        <f>SUM(I7:I21)</f>
        <v>0</v>
      </c>
    </row>
    <row r="23" spans="1:57">
      <c r="A23" s="119"/>
      <c r="B23" s="119"/>
      <c r="C23" s="119"/>
      <c r="D23" s="119"/>
      <c r="E23" s="119"/>
      <c r="F23" s="119"/>
      <c r="G23" s="119"/>
      <c r="H23" s="119"/>
      <c r="I23" s="119"/>
    </row>
    <row r="24" spans="1:57" ht="19.5" customHeight="1">
      <c r="A24" s="188" t="s">
        <v>78</v>
      </c>
      <c r="B24" s="188"/>
      <c r="C24" s="188"/>
      <c r="D24" s="188"/>
      <c r="E24" s="188"/>
      <c r="F24" s="188"/>
      <c r="G24" s="203"/>
      <c r="H24" s="188"/>
      <c r="I24" s="188"/>
      <c r="BA24" s="125"/>
      <c r="BB24" s="125"/>
      <c r="BC24" s="125"/>
      <c r="BD24" s="125"/>
      <c r="BE24" s="125"/>
    </row>
    <row r="25" spans="1:57" ht="13.5" thickBot="1"/>
    <row r="26" spans="1:57">
      <c r="A26" s="154" t="s">
        <v>79</v>
      </c>
      <c r="B26" s="155"/>
      <c r="C26" s="155"/>
      <c r="D26" s="204"/>
      <c r="E26" s="205" t="s">
        <v>80</v>
      </c>
      <c r="F26" s="206" t="s">
        <v>12</v>
      </c>
      <c r="G26" s="207" t="s">
        <v>81</v>
      </c>
      <c r="H26" s="208"/>
      <c r="I26" s="209" t="s">
        <v>80</v>
      </c>
    </row>
    <row r="27" spans="1:57">
      <c r="A27" s="148"/>
      <c r="B27" s="139"/>
      <c r="C27" s="139"/>
      <c r="D27" s="210"/>
      <c r="E27" s="211"/>
      <c r="F27" s="212"/>
      <c r="G27" s="213">
        <f>CHOOSE(BA27+1,E22+F22,E22+F22+H22,E22+F22+G22+H22,E22,F22,H22,G22,H22+G22,0)</f>
        <v>0</v>
      </c>
      <c r="H27" s="214"/>
      <c r="I27" s="215">
        <f>E27+F27*G27/100</f>
        <v>0</v>
      </c>
      <c r="BA27" s="1">
        <v>8</v>
      </c>
    </row>
    <row r="28" spans="1:57" ht="13.5" thickBot="1">
      <c r="A28" s="216"/>
      <c r="B28" s="217" t="s">
        <v>82</v>
      </c>
      <c r="C28" s="218"/>
      <c r="D28" s="219"/>
      <c r="E28" s="220"/>
      <c r="F28" s="221"/>
      <c r="G28" s="221"/>
      <c r="H28" s="322">
        <f>SUM(I27:I27)</f>
        <v>0</v>
      </c>
      <c r="I28" s="323"/>
    </row>
    <row r="30" spans="1:57">
      <c r="B30" s="14"/>
      <c r="F30" s="222"/>
      <c r="G30" s="223"/>
      <c r="H30" s="223"/>
      <c r="I30" s="46"/>
    </row>
    <row r="31" spans="1:57">
      <c r="F31" s="222"/>
      <c r="G31" s="223"/>
      <c r="H31" s="223"/>
      <c r="I31" s="46"/>
    </row>
    <row r="32" spans="1:57">
      <c r="F32" s="222"/>
      <c r="G32" s="223"/>
      <c r="H32" s="223"/>
      <c r="I32" s="46"/>
    </row>
    <row r="33" spans="6:9">
      <c r="F33" s="222"/>
      <c r="G33" s="223"/>
      <c r="H33" s="223"/>
      <c r="I33" s="46"/>
    </row>
    <row r="34" spans="6:9">
      <c r="F34" s="222"/>
      <c r="G34" s="223"/>
      <c r="H34" s="223"/>
      <c r="I34" s="46"/>
    </row>
    <row r="35" spans="6:9">
      <c r="F35" s="222"/>
      <c r="G35" s="223"/>
      <c r="H35" s="223"/>
      <c r="I35" s="46"/>
    </row>
    <row r="36" spans="6:9">
      <c r="F36" s="222"/>
      <c r="G36" s="223"/>
      <c r="H36" s="223"/>
      <c r="I36" s="46"/>
    </row>
    <row r="37" spans="6:9">
      <c r="F37" s="222"/>
      <c r="G37" s="223"/>
      <c r="H37" s="223"/>
      <c r="I37" s="46"/>
    </row>
    <row r="38" spans="6:9">
      <c r="F38" s="222"/>
      <c r="G38" s="223"/>
      <c r="H38" s="223"/>
      <c r="I38" s="46"/>
    </row>
    <row r="39" spans="6:9">
      <c r="F39" s="222"/>
      <c r="G39" s="223"/>
      <c r="H39" s="223"/>
      <c r="I39" s="46"/>
    </row>
    <row r="40" spans="6:9">
      <c r="F40" s="222"/>
      <c r="G40" s="223"/>
      <c r="H40" s="223"/>
      <c r="I40" s="46"/>
    </row>
    <row r="41" spans="6:9">
      <c r="F41" s="222"/>
      <c r="G41" s="223"/>
      <c r="H41" s="223"/>
      <c r="I41" s="46"/>
    </row>
    <row r="42" spans="6:9">
      <c r="F42" s="222"/>
      <c r="G42" s="223"/>
      <c r="H42" s="223"/>
      <c r="I42" s="46"/>
    </row>
    <row r="43" spans="6:9">
      <c r="F43" s="222"/>
      <c r="G43" s="223"/>
      <c r="H43" s="223"/>
      <c r="I43" s="46"/>
    </row>
    <row r="44" spans="6:9">
      <c r="F44" s="222"/>
      <c r="G44" s="223"/>
      <c r="H44" s="223"/>
      <c r="I44" s="46"/>
    </row>
    <row r="45" spans="6:9">
      <c r="F45" s="222"/>
      <c r="G45" s="223"/>
      <c r="H45" s="223"/>
      <c r="I45" s="46"/>
    </row>
    <row r="46" spans="6:9">
      <c r="F46" s="222"/>
      <c r="G46" s="223"/>
      <c r="H46" s="223"/>
      <c r="I46" s="46"/>
    </row>
    <row r="47" spans="6:9">
      <c r="F47" s="222"/>
      <c r="G47" s="223"/>
      <c r="H47" s="223"/>
      <c r="I47" s="46"/>
    </row>
    <row r="48" spans="6:9">
      <c r="F48" s="222"/>
      <c r="G48" s="223"/>
      <c r="H48" s="223"/>
      <c r="I48" s="46"/>
    </row>
    <row r="49" spans="6:9">
      <c r="F49" s="222"/>
      <c r="G49" s="223"/>
      <c r="H49" s="223"/>
      <c r="I49" s="46"/>
    </row>
    <row r="50" spans="6:9">
      <c r="F50" s="222"/>
      <c r="G50" s="223"/>
      <c r="H50" s="223"/>
      <c r="I50" s="46"/>
    </row>
    <row r="51" spans="6:9">
      <c r="F51" s="222"/>
      <c r="G51" s="223"/>
      <c r="H51" s="223"/>
      <c r="I51" s="46"/>
    </row>
    <row r="52" spans="6:9">
      <c r="F52" s="222"/>
      <c r="G52" s="223"/>
      <c r="H52" s="223"/>
      <c r="I52" s="46"/>
    </row>
    <row r="53" spans="6:9">
      <c r="F53" s="222"/>
      <c r="G53" s="223"/>
      <c r="H53" s="223"/>
      <c r="I53" s="46"/>
    </row>
    <row r="54" spans="6:9">
      <c r="F54" s="222"/>
      <c r="G54" s="223"/>
      <c r="H54" s="223"/>
      <c r="I54" s="46"/>
    </row>
    <row r="55" spans="6:9">
      <c r="F55" s="222"/>
      <c r="G55" s="223"/>
      <c r="H55" s="223"/>
      <c r="I55" s="46"/>
    </row>
    <row r="56" spans="6:9">
      <c r="F56" s="222"/>
      <c r="G56" s="223"/>
      <c r="H56" s="223"/>
      <c r="I56" s="46"/>
    </row>
    <row r="57" spans="6:9">
      <c r="F57" s="222"/>
      <c r="G57" s="223"/>
      <c r="H57" s="223"/>
      <c r="I57" s="46"/>
    </row>
    <row r="58" spans="6:9">
      <c r="F58" s="222"/>
      <c r="G58" s="223"/>
      <c r="H58" s="223"/>
      <c r="I58" s="46"/>
    </row>
    <row r="59" spans="6:9">
      <c r="F59" s="222"/>
      <c r="G59" s="223"/>
      <c r="H59" s="223"/>
      <c r="I59" s="46"/>
    </row>
    <row r="60" spans="6:9">
      <c r="F60" s="222"/>
      <c r="G60" s="223"/>
      <c r="H60" s="223"/>
      <c r="I60" s="46"/>
    </row>
    <row r="61" spans="6:9">
      <c r="F61" s="222"/>
      <c r="G61" s="223"/>
      <c r="H61" s="223"/>
      <c r="I61" s="46"/>
    </row>
    <row r="62" spans="6:9">
      <c r="F62" s="222"/>
      <c r="G62" s="223"/>
      <c r="H62" s="223"/>
      <c r="I62" s="46"/>
    </row>
    <row r="63" spans="6:9">
      <c r="F63" s="222"/>
      <c r="G63" s="223"/>
      <c r="H63" s="223"/>
      <c r="I63" s="46"/>
    </row>
    <row r="64" spans="6:9">
      <c r="F64" s="222"/>
      <c r="G64" s="223"/>
      <c r="H64" s="223"/>
      <c r="I64" s="46"/>
    </row>
    <row r="65" spans="6:9">
      <c r="F65" s="222"/>
      <c r="G65" s="223"/>
      <c r="H65" s="223"/>
      <c r="I65" s="46"/>
    </row>
    <row r="66" spans="6:9">
      <c r="F66" s="222"/>
      <c r="G66" s="223"/>
      <c r="H66" s="223"/>
      <c r="I66" s="46"/>
    </row>
    <row r="67" spans="6:9">
      <c r="F67" s="222"/>
      <c r="G67" s="223"/>
      <c r="H67" s="223"/>
      <c r="I67" s="46"/>
    </row>
    <row r="68" spans="6:9">
      <c r="F68" s="222"/>
      <c r="G68" s="223"/>
      <c r="H68" s="223"/>
      <c r="I68" s="46"/>
    </row>
    <row r="69" spans="6:9">
      <c r="F69" s="222"/>
      <c r="G69" s="223"/>
      <c r="H69" s="223"/>
      <c r="I69" s="46"/>
    </row>
    <row r="70" spans="6:9">
      <c r="F70" s="222"/>
      <c r="G70" s="223"/>
      <c r="H70" s="223"/>
      <c r="I70" s="46"/>
    </row>
    <row r="71" spans="6:9">
      <c r="F71" s="222"/>
      <c r="G71" s="223"/>
      <c r="H71" s="223"/>
      <c r="I71" s="46"/>
    </row>
    <row r="72" spans="6:9">
      <c r="F72" s="222"/>
      <c r="G72" s="223"/>
      <c r="H72" s="223"/>
      <c r="I72" s="46"/>
    </row>
    <row r="73" spans="6:9">
      <c r="F73" s="222"/>
      <c r="G73" s="223"/>
      <c r="H73" s="223"/>
      <c r="I73" s="46"/>
    </row>
    <row r="74" spans="6:9">
      <c r="F74" s="222"/>
      <c r="G74" s="223"/>
      <c r="H74" s="223"/>
      <c r="I74" s="46"/>
    </row>
    <row r="75" spans="6:9">
      <c r="F75" s="222"/>
      <c r="G75" s="223"/>
      <c r="H75" s="223"/>
      <c r="I75" s="46"/>
    </row>
    <row r="76" spans="6:9">
      <c r="F76" s="222"/>
      <c r="G76" s="223"/>
      <c r="H76" s="223"/>
      <c r="I76" s="46"/>
    </row>
    <row r="77" spans="6:9">
      <c r="F77" s="222"/>
      <c r="G77" s="223"/>
      <c r="H77" s="223"/>
      <c r="I77" s="46"/>
    </row>
    <row r="78" spans="6:9">
      <c r="F78" s="222"/>
      <c r="G78" s="223"/>
      <c r="H78" s="223"/>
      <c r="I78" s="46"/>
    </row>
    <row r="79" spans="6:9">
      <c r="F79" s="222"/>
      <c r="G79" s="223"/>
      <c r="H79" s="223"/>
      <c r="I79" s="46"/>
    </row>
  </sheetData>
  <sheetProtection password="8879" sheet="1" objects="1" scenarios="1"/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90"/>
  <sheetViews>
    <sheetView showGridLines="0" showZeros="0" topLeftCell="A88" zoomScaleNormal="100" zoomScaleSheetLayoutView="100" workbookViewId="0">
      <selection activeCell="F102" sqref="F102"/>
    </sheetView>
  </sheetViews>
  <sheetFormatPr defaultRowHeight="12.75"/>
  <cols>
    <col min="1" max="1" width="4.42578125" style="224" customWidth="1"/>
    <col min="2" max="2" width="11.5703125" style="224" customWidth="1"/>
    <col min="3" max="3" width="40.42578125" style="224" customWidth="1"/>
    <col min="4" max="4" width="5.5703125" style="224" customWidth="1"/>
    <col min="5" max="5" width="8.5703125" style="234" customWidth="1"/>
    <col min="6" max="6" width="9.85546875" style="224" customWidth="1"/>
    <col min="7" max="7" width="13.85546875" style="224" customWidth="1"/>
    <col min="8" max="8" width="11.7109375" style="224" hidden="1" customWidth="1"/>
    <col min="9" max="9" width="11.5703125" style="224" hidden="1" customWidth="1"/>
    <col min="10" max="10" width="11" style="224" hidden="1" customWidth="1"/>
    <col min="11" max="11" width="10.42578125" style="224" hidden="1" customWidth="1"/>
    <col min="12" max="12" width="75.42578125" style="224" customWidth="1"/>
    <col min="13" max="13" width="45.28515625" style="224" customWidth="1"/>
    <col min="14" max="16384" width="9.140625" style="224"/>
  </cols>
  <sheetData>
    <row r="1" spans="1:80" ht="15.75">
      <c r="A1" s="326" t="s">
        <v>98</v>
      </c>
      <c r="B1" s="326"/>
      <c r="C1" s="326"/>
      <c r="D1" s="326"/>
      <c r="E1" s="326"/>
      <c r="F1" s="326"/>
      <c r="G1" s="326"/>
    </row>
    <row r="2" spans="1:80" ht="14.25" customHeight="1" thickBot="1">
      <c r="B2" s="225"/>
      <c r="C2" s="226"/>
      <c r="D2" s="226"/>
      <c r="E2" s="227"/>
      <c r="F2" s="226"/>
      <c r="G2" s="226"/>
    </row>
    <row r="3" spans="1:80" ht="13.5" thickTop="1">
      <c r="A3" s="315" t="s">
        <v>2</v>
      </c>
      <c r="B3" s="316"/>
      <c r="C3" s="178" t="s">
        <v>101</v>
      </c>
      <c r="D3" s="228"/>
      <c r="E3" s="229" t="s">
        <v>83</v>
      </c>
      <c r="F3" s="230" t="str">
        <f>'SO-01 01 Rek'!H1</f>
        <v>01</v>
      </c>
      <c r="G3" s="231"/>
    </row>
    <row r="4" spans="1:80" ht="13.5" thickBot="1">
      <c r="A4" s="327" t="s">
        <v>74</v>
      </c>
      <c r="B4" s="318"/>
      <c r="C4" s="184" t="s">
        <v>104</v>
      </c>
      <c r="D4" s="232"/>
      <c r="E4" s="328" t="str">
        <f>'SO-01 01 Rek'!G2</f>
        <v>Modernizace výtahu Křídlovická 61</v>
      </c>
      <c r="F4" s="329"/>
      <c r="G4" s="330"/>
    </row>
    <row r="5" spans="1:80" ht="13.5" thickTop="1">
      <c r="A5" s="233"/>
      <c r="G5" s="235"/>
    </row>
    <row r="6" spans="1:80" ht="27" customHeight="1">
      <c r="A6" s="236" t="s">
        <v>84</v>
      </c>
      <c r="B6" s="237" t="s">
        <v>85</v>
      </c>
      <c r="C6" s="237" t="s">
        <v>86</v>
      </c>
      <c r="D6" s="237" t="s">
        <v>87</v>
      </c>
      <c r="E6" s="238" t="s">
        <v>88</v>
      </c>
      <c r="F6" s="237" t="s">
        <v>89</v>
      </c>
      <c r="G6" s="239" t="s">
        <v>90</v>
      </c>
      <c r="H6" s="240" t="s">
        <v>91</v>
      </c>
      <c r="I6" s="240" t="s">
        <v>92</v>
      </c>
      <c r="J6" s="240" t="s">
        <v>93</v>
      </c>
      <c r="K6" s="240" t="s">
        <v>94</v>
      </c>
    </row>
    <row r="7" spans="1:80">
      <c r="A7" s="241" t="s">
        <v>95</v>
      </c>
      <c r="B7" s="242" t="s">
        <v>107</v>
      </c>
      <c r="C7" s="243" t="s">
        <v>108</v>
      </c>
      <c r="D7" s="244"/>
      <c r="E7" s="245"/>
      <c r="F7" s="245"/>
      <c r="G7" s="246"/>
      <c r="H7" s="247"/>
      <c r="I7" s="248"/>
      <c r="J7" s="249"/>
      <c r="K7" s="250"/>
      <c r="O7" s="251">
        <v>1</v>
      </c>
    </row>
    <row r="8" spans="1:80">
      <c r="A8" s="252">
        <v>1</v>
      </c>
      <c r="B8" s="253" t="s">
        <v>110</v>
      </c>
      <c r="C8" s="254" t="s">
        <v>111</v>
      </c>
      <c r="D8" s="255" t="s">
        <v>112</v>
      </c>
      <c r="E8" s="256">
        <v>1</v>
      </c>
      <c r="F8" s="290"/>
      <c r="G8" s="257">
        <f>E8*F8</f>
        <v>0</v>
      </c>
      <c r="H8" s="258">
        <v>0</v>
      </c>
      <c r="I8" s="259">
        <f>E8*H8</f>
        <v>0</v>
      </c>
      <c r="J8" s="258"/>
      <c r="K8" s="259">
        <f>E8*J8</f>
        <v>0</v>
      </c>
      <c r="O8" s="251">
        <v>2</v>
      </c>
      <c r="AA8" s="224">
        <v>12</v>
      </c>
      <c r="AB8" s="224">
        <v>0</v>
      </c>
      <c r="AC8" s="224">
        <v>1</v>
      </c>
      <c r="AZ8" s="224">
        <v>1</v>
      </c>
      <c r="BA8" s="224">
        <f>IF(AZ8=1,G8,0)</f>
        <v>0</v>
      </c>
      <c r="BB8" s="224">
        <f>IF(AZ8=2,G8,0)</f>
        <v>0</v>
      </c>
      <c r="BC8" s="224">
        <f>IF(AZ8=3,G8,0)</f>
        <v>0</v>
      </c>
      <c r="BD8" s="224">
        <f>IF(AZ8=4,G8,0)</f>
        <v>0</v>
      </c>
      <c r="BE8" s="224">
        <f>IF(AZ8=5,G8,0)</f>
        <v>0</v>
      </c>
      <c r="CA8" s="251">
        <v>12</v>
      </c>
      <c r="CB8" s="251">
        <v>0</v>
      </c>
    </row>
    <row r="9" spans="1:80">
      <c r="A9" s="252">
        <v>2</v>
      </c>
      <c r="B9" s="253" t="s">
        <v>113</v>
      </c>
      <c r="C9" s="254" t="s">
        <v>114</v>
      </c>
      <c r="D9" s="255" t="s">
        <v>112</v>
      </c>
      <c r="E9" s="256">
        <v>1</v>
      </c>
      <c r="F9" s="290">
        <v>0</v>
      </c>
      <c r="G9" s="257">
        <f>E9*F9</f>
        <v>0</v>
      </c>
      <c r="H9" s="258">
        <v>0</v>
      </c>
      <c r="I9" s="259">
        <f>E9*H9</f>
        <v>0</v>
      </c>
      <c r="J9" s="258"/>
      <c r="K9" s="259">
        <f>E9*J9</f>
        <v>0</v>
      </c>
      <c r="O9" s="251">
        <v>2</v>
      </c>
      <c r="AA9" s="224">
        <v>12</v>
      </c>
      <c r="AB9" s="224">
        <v>0</v>
      </c>
      <c r="AC9" s="224">
        <v>2</v>
      </c>
      <c r="AZ9" s="224">
        <v>1</v>
      </c>
      <c r="BA9" s="224">
        <f>IF(AZ9=1,G9,0)</f>
        <v>0</v>
      </c>
      <c r="BB9" s="224">
        <f>IF(AZ9=2,G9,0)</f>
        <v>0</v>
      </c>
      <c r="BC9" s="224">
        <f>IF(AZ9=3,G9,0)</f>
        <v>0</v>
      </c>
      <c r="BD9" s="224">
        <f>IF(AZ9=4,G9,0)</f>
        <v>0</v>
      </c>
      <c r="BE9" s="224">
        <f>IF(AZ9=5,G9,0)</f>
        <v>0</v>
      </c>
      <c r="CA9" s="251">
        <v>12</v>
      </c>
      <c r="CB9" s="251">
        <v>0</v>
      </c>
    </row>
    <row r="10" spans="1:80" ht="22.5">
      <c r="A10" s="252">
        <v>3</v>
      </c>
      <c r="B10" s="253" t="s">
        <v>115</v>
      </c>
      <c r="C10" s="254" t="s">
        <v>116</v>
      </c>
      <c r="D10" s="255" t="s">
        <v>112</v>
      </c>
      <c r="E10" s="256">
        <v>1</v>
      </c>
      <c r="F10" s="290">
        <v>0</v>
      </c>
      <c r="G10" s="257">
        <f>E10*F10</f>
        <v>0</v>
      </c>
      <c r="H10" s="258">
        <v>0</v>
      </c>
      <c r="I10" s="259">
        <f>E10*H10</f>
        <v>0</v>
      </c>
      <c r="J10" s="258"/>
      <c r="K10" s="259">
        <f>E10*J10</f>
        <v>0</v>
      </c>
      <c r="O10" s="251">
        <v>2</v>
      </c>
      <c r="AA10" s="224">
        <v>12</v>
      </c>
      <c r="AB10" s="224">
        <v>0</v>
      </c>
      <c r="AC10" s="224">
        <v>3</v>
      </c>
      <c r="AZ10" s="224">
        <v>1</v>
      </c>
      <c r="BA10" s="224">
        <f>IF(AZ10=1,G10,0)</f>
        <v>0</v>
      </c>
      <c r="BB10" s="224">
        <f>IF(AZ10=2,G10,0)</f>
        <v>0</v>
      </c>
      <c r="BC10" s="224">
        <f>IF(AZ10=3,G10,0)</f>
        <v>0</v>
      </c>
      <c r="BD10" s="224">
        <f>IF(AZ10=4,G10,0)</f>
        <v>0</v>
      </c>
      <c r="BE10" s="224">
        <f>IF(AZ10=5,G10,0)</f>
        <v>0</v>
      </c>
      <c r="CA10" s="251">
        <v>12</v>
      </c>
      <c r="CB10" s="251">
        <v>0</v>
      </c>
    </row>
    <row r="11" spans="1:80">
      <c r="A11" s="252">
        <v>4</v>
      </c>
      <c r="B11" s="253" t="s">
        <v>117</v>
      </c>
      <c r="C11" s="254" t="s">
        <v>118</v>
      </c>
      <c r="D11" s="255" t="s">
        <v>112</v>
      </c>
      <c r="E11" s="256">
        <v>1</v>
      </c>
      <c r="F11" s="290">
        <v>0</v>
      </c>
      <c r="G11" s="257">
        <f>E11*F11</f>
        <v>0</v>
      </c>
      <c r="H11" s="258">
        <v>0</v>
      </c>
      <c r="I11" s="259">
        <f>E11*H11</f>
        <v>0</v>
      </c>
      <c r="J11" s="258"/>
      <c r="K11" s="259">
        <f>E11*J11</f>
        <v>0</v>
      </c>
      <c r="O11" s="251">
        <v>2</v>
      </c>
      <c r="AA11" s="224">
        <v>12</v>
      </c>
      <c r="AB11" s="224">
        <v>0</v>
      </c>
      <c r="AC11" s="224">
        <v>4</v>
      </c>
      <c r="AZ11" s="224">
        <v>1</v>
      </c>
      <c r="BA11" s="224">
        <f>IF(AZ11=1,G11,0)</f>
        <v>0</v>
      </c>
      <c r="BB11" s="224">
        <f>IF(AZ11=2,G11,0)</f>
        <v>0</v>
      </c>
      <c r="BC11" s="224">
        <f>IF(AZ11=3,G11,0)</f>
        <v>0</v>
      </c>
      <c r="BD11" s="224">
        <f>IF(AZ11=4,G11,0)</f>
        <v>0</v>
      </c>
      <c r="BE11" s="224">
        <f>IF(AZ11=5,G11,0)</f>
        <v>0</v>
      </c>
      <c r="CA11" s="251">
        <v>12</v>
      </c>
      <c r="CB11" s="251">
        <v>0</v>
      </c>
    </row>
    <row r="12" spans="1:80" ht="22.5">
      <c r="A12" s="252">
        <v>5</v>
      </c>
      <c r="B12" s="253" t="s">
        <v>119</v>
      </c>
      <c r="C12" s="254" t="s">
        <v>120</v>
      </c>
      <c r="D12" s="255" t="s">
        <v>112</v>
      </c>
      <c r="E12" s="256">
        <v>1</v>
      </c>
      <c r="F12" s="290">
        <v>0</v>
      </c>
      <c r="G12" s="257">
        <f>E12*F12</f>
        <v>0</v>
      </c>
      <c r="H12" s="258">
        <v>0</v>
      </c>
      <c r="I12" s="259">
        <f>E12*H12</f>
        <v>0</v>
      </c>
      <c r="J12" s="258"/>
      <c r="K12" s="259">
        <f>E12*J12</f>
        <v>0</v>
      </c>
      <c r="O12" s="251">
        <v>2</v>
      </c>
      <c r="AA12" s="224">
        <v>12</v>
      </c>
      <c r="AB12" s="224">
        <v>0</v>
      </c>
      <c r="AC12" s="224">
        <v>40</v>
      </c>
      <c r="AZ12" s="224">
        <v>1</v>
      </c>
      <c r="BA12" s="224">
        <f>IF(AZ12=1,G12,0)</f>
        <v>0</v>
      </c>
      <c r="BB12" s="224">
        <f>IF(AZ12=2,G12,0)</f>
        <v>0</v>
      </c>
      <c r="BC12" s="224">
        <f>IF(AZ12=3,G12,0)</f>
        <v>0</v>
      </c>
      <c r="BD12" s="224">
        <f>IF(AZ12=4,G12,0)</f>
        <v>0</v>
      </c>
      <c r="BE12" s="224">
        <f>IF(AZ12=5,G12,0)</f>
        <v>0</v>
      </c>
      <c r="CA12" s="251">
        <v>12</v>
      </c>
      <c r="CB12" s="251">
        <v>0</v>
      </c>
    </row>
    <row r="13" spans="1:80">
      <c r="A13" s="270"/>
      <c r="B13" s="271" t="s">
        <v>96</v>
      </c>
      <c r="C13" s="272" t="s">
        <v>109</v>
      </c>
      <c r="D13" s="273"/>
      <c r="E13" s="274"/>
      <c r="F13" s="275"/>
      <c r="G13" s="276">
        <f>SUM(G7:G12)</f>
        <v>0</v>
      </c>
      <c r="H13" s="277"/>
      <c r="I13" s="278">
        <f>SUM(I7:I12)</f>
        <v>0</v>
      </c>
      <c r="J13" s="277"/>
      <c r="K13" s="278">
        <f>SUM(K7:K12)</f>
        <v>0</v>
      </c>
      <c r="O13" s="251">
        <v>4</v>
      </c>
      <c r="BA13" s="279">
        <f>SUM(BA7:BA12)</f>
        <v>0</v>
      </c>
      <c r="BB13" s="279">
        <f>SUM(BB7:BB12)</f>
        <v>0</v>
      </c>
      <c r="BC13" s="279">
        <f>SUM(BC7:BC12)</f>
        <v>0</v>
      </c>
      <c r="BD13" s="279">
        <f>SUM(BD7:BD12)</f>
        <v>0</v>
      </c>
      <c r="BE13" s="279">
        <f>SUM(BE7:BE12)</f>
        <v>0</v>
      </c>
    </row>
    <row r="14" spans="1:80">
      <c r="A14" s="241" t="s">
        <v>95</v>
      </c>
      <c r="B14" s="242" t="s">
        <v>121</v>
      </c>
      <c r="C14" s="243" t="s">
        <v>122</v>
      </c>
      <c r="D14" s="244"/>
      <c r="E14" s="245"/>
      <c r="F14" s="245"/>
      <c r="G14" s="246"/>
      <c r="H14" s="247"/>
      <c r="I14" s="248"/>
      <c r="J14" s="249"/>
      <c r="K14" s="250"/>
      <c r="O14" s="251">
        <v>1</v>
      </c>
    </row>
    <row r="15" spans="1:80">
      <c r="A15" s="252">
        <v>6</v>
      </c>
      <c r="B15" s="253" t="s">
        <v>124</v>
      </c>
      <c r="C15" s="254" t="s">
        <v>125</v>
      </c>
      <c r="D15" s="255" t="s">
        <v>126</v>
      </c>
      <c r="E15" s="256">
        <v>3.1199999999999999E-2</v>
      </c>
      <c r="F15" s="290">
        <v>0</v>
      </c>
      <c r="G15" s="257">
        <f>E15*F15</f>
        <v>0</v>
      </c>
      <c r="H15" s="258">
        <v>3.2807500000017198</v>
      </c>
      <c r="I15" s="259">
        <f>E15*H15</f>
        <v>0.10235940000005365</v>
      </c>
      <c r="J15" s="258">
        <v>0</v>
      </c>
      <c r="K15" s="259">
        <f>E15*J15</f>
        <v>0</v>
      </c>
      <c r="O15" s="251">
        <v>2</v>
      </c>
      <c r="AA15" s="224">
        <v>2</v>
      </c>
      <c r="AB15" s="224">
        <v>1</v>
      </c>
      <c r="AC15" s="224">
        <v>1</v>
      </c>
      <c r="AZ15" s="224">
        <v>1</v>
      </c>
      <c r="BA15" s="224">
        <f>IF(AZ15=1,G15,0)</f>
        <v>0</v>
      </c>
      <c r="BB15" s="224">
        <f>IF(AZ15=2,G15,0)</f>
        <v>0</v>
      </c>
      <c r="BC15" s="224">
        <f>IF(AZ15=3,G15,0)</f>
        <v>0</v>
      </c>
      <c r="BD15" s="224">
        <f>IF(AZ15=4,G15,0)</f>
        <v>0</v>
      </c>
      <c r="BE15" s="224">
        <f>IF(AZ15=5,G15,0)</f>
        <v>0</v>
      </c>
      <c r="CA15" s="251">
        <v>2</v>
      </c>
      <c r="CB15" s="251">
        <v>1</v>
      </c>
    </row>
    <row r="16" spans="1:80">
      <c r="A16" s="260"/>
      <c r="B16" s="264"/>
      <c r="C16" s="324" t="s">
        <v>127</v>
      </c>
      <c r="D16" s="325"/>
      <c r="E16" s="265">
        <v>3.1300000000000001E-2</v>
      </c>
      <c r="F16" s="266"/>
      <c r="G16" s="267"/>
      <c r="H16" s="268"/>
      <c r="I16" s="262"/>
      <c r="J16" s="269"/>
      <c r="K16" s="262"/>
      <c r="M16" s="263" t="s">
        <v>127</v>
      </c>
      <c r="O16" s="251"/>
    </row>
    <row r="17" spans="1:80">
      <c r="A17" s="270"/>
      <c r="B17" s="271" t="s">
        <v>96</v>
      </c>
      <c r="C17" s="272" t="s">
        <v>123</v>
      </c>
      <c r="D17" s="273"/>
      <c r="E17" s="274"/>
      <c r="F17" s="275"/>
      <c r="G17" s="276">
        <f>SUM(G14:G16)</f>
        <v>0</v>
      </c>
      <c r="H17" s="277"/>
      <c r="I17" s="278">
        <f>SUM(I14:I16)</f>
        <v>0.10235940000005365</v>
      </c>
      <c r="J17" s="277"/>
      <c r="K17" s="278">
        <f>SUM(K14:K16)</f>
        <v>0</v>
      </c>
      <c r="O17" s="251">
        <v>4</v>
      </c>
      <c r="BA17" s="279">
        <f>SUM(BA14:BA16)</f>
        <v>0</v>
      </c>
      <c r="BB17" s="279">
        <f>SUM(BB14:BB16)</f>
        <v>0</v>
      </c>
      <c r="BC17" s="279">
        <f>SUM(BC14:BC16)</f>
        <v>0</v>
      </c>
      <c r="BD17" s="279">
        <f>SUM(BD14:BD16)</f>
        <v>0</v>
      </c>
      <c r="BE17" s="279">
        <f>SUM(BE14:BE16)</f>
        <v>0</v>
      </c>
    </row>
    <row r="18" spans="1:80">
      <c r="A18" s="241" t="s">
        <v>95</v>
      </c>
      <c r="B18" s="242" t="s">
        <v>128</v>
      </c>
      <c r="C18" s="243" t="s">
        <v>129</v>
      </c>
      <c r="D18" s="244"/>
      <c r="E18" s="245"/>
      <c r="F18" s="245"/>
      <c r="G18" s="246"/>
      <c r="H18" s="247"/>
      <c r="I18" s="248"/>
      <c r="J18" s="249"/>
      <c r="K18" s="250"/>
      <c r="O18" s="251">
        <v>1</v>
      </c>
    </row>
    <row r="19" spans="1:80" ht="22.5">
      <c r="A19" s="252">
        <v>7</v>
      </c>
      <c r="B19" s="253" t="s">
        <v>131</v>
      </c>
      <c r="C19" s="254" t="s">
        <v>132</v>
      </c>
      <c r="D19" s="255" t="s">
        <v>133</v>
      </c>
      <c r="E19" s="256">
        <v>5.5659999999999998</v>
      </c>
      <c r="F19" s="290">
        <v>0</v>
      </c>
      <c r="G19" s="257">
        <f>E19*F19</f>
        <v>0</v>
      </c>
      <c r="H19" s="258">
        <v>1.18400000000065E-2</v>
      </c>
      <c r="I19" s="259">
        <f>E19*H19</f>
        <v>6.5901440000036171E-2</v>
      </c>
      <c r="J19" s="258">
        <v>0</v>
      </c>
      <c r="K19" s="259">
        <f>E19*J19</f>
        <v>0</v>
      </c>
      <c r="O19" s="251">
        <v>2</v>
      </c>
      <c r="AA19" s="224">
        <v>1</v>
      </c>
      <c r="AB19" s="224">
        <v>1</v>
      </c>
      <c r="AC19" s="224">
        <v>1</v>
      </c>
      <c r="AZ19" s="224">
        <v>1</v>
      </c>
      <c r="BA19" s="224">
        <f>IF(AZ19=1,G19,0)</f>
        <v>0</v>
      </c>
      <c r="BB19" s="224">
        <f>IF(AZ19=2,G19,0)</f>
        <v>0</v>
      </c>
      <c r="BC19" s="224">
        <f>IF(AZ19=3,G19,0)</f>
        <v>0</v>
      </c>
      <c r="BD19" s="224">
        <f>IF(AZ19=4,G19,0)</f>
        <v>0</v>
      </c>
      <c r="BE19" s="224">
        <f>IF(AZ19=5,G19,0)</f>
        <v>0</v>
      </c>
      <c r="CA19" s="251">
        <v>1</v>
      </c>
      <c r="CB19" s="251">
        <v>1</v>
      </c>
    </row>
    <row r="20" spans="1:80">
      <c r="A20" s="260"/>
      <c r="B20" s="264"/>
      <c r="C20" s="324" t="s">
        <v>134</v>
      </c>
      <c r="D20" s="325"/>
      <c r="E20" s="265">
        <v>5.5659999999999998</v>
      </c>
      <c r="F20" s="266"/>
      <c r="G20" s="267"/>
      <c r="H20" s="268"/>
      <c r="I20" s="262"/>
      <c r="J20" s="269"/>
      <c r="K20" s="262"/>
      <c r="M20" s="263" t="s">
        <v>134</v>
      </c>
      <c r="O20" s="251"/>
    </row>
    <row r="21" spans="1:80" ht="22.5">
      <c r="A21" s="252">
        <v>8</v>
      </c>
      <c r="B21" s="253" t="s">
        <v>135</v>
      </c>
      <c r="C21" s="254" t="s">
        <v>136</v>
      </c>
      <c r="D21" s="255" t="s">
        <v>137</v>
      </c>
      <c r="E21" s="256">
        <v>35.5</v>
      </c>
      <c r="F21" s="290"/>
      <c r="G21" s="257">
        <f>E21*F21</f>
        <v>0</v>
      </c>
      <c r="H21" s="258">
        <v>2.3799999999987199E-3</v>
      </c>
      <c r="I21" s="259">
        <f>E21*H21</f>
        <v>8.448999999995456E-2</v>
      </c>
      <c r="J21" s="258">
        <v>0</v>
      </c>
      <c r="K21" s="259">
        <f>E21*J21</f>
        <v>0</v>
      </c>
      <c r="O21" s="251">
        <v>2</v>
      </c>
      <c r="AA21" s="224">
        <v>1</v>
      </c>
      <c r="AB21" s="224">
        <v>1</v>
      </c>
      <c r="AC21" s="224">
        <v>1</v>
      </c>
      <c r="AZ21" s="224">
        <v>1</v>
      </c>
      <c r="BA21" s="224">
        <f>IF(AZ21=1,G21,0)</f>
        <v>0</v>
      </c>
      <c r="BB21" s="224">
        <f>IF(AZ21=2,G21,0)</f>
        <v>0</v>
      </c>
      <c r="BC21" s="224">
        <f>IF(AZ21=3,G21,0)</f>
        <v>0</v>
      </c>
      <c r="BD21" s="224">
        <f>IF(AZ21=4,G21,0)</f>
        <v>0</v>
      </c>
      <c r="BE21" s="224">
        <f>IF(AZ21=5,G21,0)</f>
        <v>0</v>
      </c>
      <c r="CA21" s="251">
        <v>1</v>
      </c>
      <c r="CB21" s="251">
        <v>1</v>
      </c>
    </row>
    <row r="22" spans="1:80">
      <c r="A22" s="260"/>
      <c r="B22" s="264"/>
      <c r="C22" s="324" t="s">
        <v>138</v>
      </c>
      <c r="D22" s="325"/>
      <c r="E22" s="265">
        <v>35.5</v>
      </c>
      <c r="F22" s="266"/>
      <c r="G22" s="267"/>
      <c r="H22" s="268"/>
      <c r="I22" s="262"/>
      <c r="J22" s="269"/>
      <c r="K22" s="262"/>
      <c r="M22" s="263" t="s">
        <v>138</v>
      </c>
      <c r="O22" s="251"/>
    </row>
    <row r="23" spans="1:80" ht="22.5">
      <c r="A23" s="252">
        <v>9</v>
      </c>
      <c r="B23" s="253" t="s">
        <v>139</v>
      </c>
      <c r="C23" s="254" t="s">
        <v>140</v>
      </c>
      <c r="D23" s="255" t="s">
        <v>133</v>
      </c>
      <c r="E23" s="256">
        <v>23.888000000000002</v>
      </c>
      <c r="F23" s="290">
        <v>0</v>
      </c>
      <c r="G23" s="257">
        <f>E23*F23</f>
        <v>0</v>
      </c>
      <c r="H23" s="258">
        <v>1.0379999999997801E-2</v>
      </c>
      <c r="I23" s="259">
        <f>E23*H23</f>
        <v>0.24795743999994749</v>
      </c>
      <c r="J23" s="258">
        <v>0</v>
      </c>
      <c r="K23" s="259">
        <f>E23*J23</f>
        <v>0</v>
      </c>
      <c r="O23" s="251">
        <v>2</v>
      </c>
      <c r="AA23" s="224">
        <v>1</v>
      </c>
      <c r="AB23" s="224">
        <v>1</v>
      </c>
      <c r="AC23" s="224">
        <v>1</v>
      </c>
      <c r="AZ23" s="224">
        <v>1</v>
      </c>
      <c r="BA23" s="224">
        <f>IF(AZ23=1,G23,0)</f>
        <v>0</v>
      </c>
      <c r="BB23" s="224">
        <f>IF(AZ23=2,G23,0)</f>
        <v>0</v>
      </c>
      <c r="BC23" s="224">
        <f>IF(AZ23=3,G23,0)</f>
        <v>0</v>
      </c>
      <c r="BD23" s="224">
        <f>IF(AZ23=4,G23,0)</f>
        <v>0</v>
      </c>
      <c r="BE23" s="224">
        <f>IF(AZ23=5,G23,0)</f>
        <v>0</v>
      </c>
      <c r="CA23" s="251">
        <v>1</v>
      </c>
      <c r="CB23" s="251">
        <v>1</v>
      </c>
    </row>
    <row r="24" spans="1:80">
      <c r="A24" s="260"/>
      <c r="B24" s="264"/>
      <c r="C24" s="324" t="s">
        <v>141</v>
      </c>
      <c r="D24" s="325"/>
      <c r="E24" s="265">
        <v>25.488</v>
      </c>
      <c r="F24" s="266"/>
      <c r="G24" s="267"/>
      <c r="H24" s="268"/>
      <c r="I24" s="262"/>
      <c r="J24" s="269"/>
      <c r="K24" s="262"/>
      <c r="M24" s="263" t="s">
        <v>141</v>
      </c>
      <c r="O24" s="251"/>
    </row>
    <row r="25" spans="1:80">
      <c r="A25" s="260"/>
      <c r="B25" s="264"/>
      <c r="C25" s="324" t="s">
        <v>142</v>
      </c>
      <c r="D25" s="325"/>
      <c r="E25" s="265">
        <v>-1.6</v>
      </c>
      <c r="F25" s="266"/>
      <c r="G25" s="267"/>
      <c r="H25" s="268"/>
      <c r="I25" s="262"/>
      <c r="J25" s="269"/>
      <c r="K25" s="262"/>
      <c r="M25" s="263" t="s">
        <v>142</v>
      </c>
      <c r="O25" s="251"/>
    </row>
    <row r="26" spans="1:80" ht="22.5">
      <c r="A26" s="252">
        <v>10</v>
      </c>
      <c r="B26" s="253" t="s">
        <v>143</v>
      </c>
      <c r="C26" s="254" t="s">
        <v>144</v>
      </c>
      <c r="D26" s="255" t="s">
        <v>133</v>
      </c>
      <c r="E26" s="256">
        <v>10.65</v>
      </c>
      <c r="F26" s="290">
        <v>0</v>
      </c>
      <c r="G26" s="257">
        <f>E26*F26</f>
        <v>0</v>
      </c>
      <c r="H26" s="258">
        <v>3.49100000000249E-2</v>
      </c>
      <c r="I26" s="259">
        <f>E26*H26</f>
        <v>0.37179150000026517</v>
      </c>
      <c r="J26" s="258">
        <v>0</v>
      </c>
      <c r="K26" s="259">
        <f>E26*J26</f>
        <v>0</v>
      </c>
      <c r="O26" s="251">
        <v>2</v>
      </c>
      <c r="AA26" s="224">
        <v>1</v>
      </c>
      <c r="AB26" s="224">
        <v>1</v>
      </c>
      <c r="AC26" s="224">
        <v>1</v>
      </c>
      <c r="AZ26" s="224">
        <v>1</v>
      </c>
      <c r="BA26" s="224">
        <f>IF(AZ26=1,G26,0)</f>
        <v>0</v>
      </c>
      <c r="BB26" s="224">
        <f>IF(AZ26=2,G26,0)</f>
        <v>0</v>
      </c>
      <c r="BC26" s="224">
        <f>IF(AZ26=3,G26,0)</f>
        <v>0</v>
      </c>
      <c r="BD26" s="224">
        <f>IF(AZ26=4,G26,0)</f>
        <v>0</v>
      </c>
      <c r="BE26" s="224">
        <f>IF(AZ26=5,G26,0)</f>
        <v>0</v>
      </c>
      <c r="CA26" s="251">
        <v>1</v>
      </c>
      <c r="CB26" s="251">
        <v>1</v>
      </c>
    </row>
    <row r="27" spans="1:80">
      <c r="A27" s="260"/>
      <c r="B27" s="264"/>
      <c r="C27" s="324" t="s">
        <v>145</v>
      </c>
      <c r="D27" s="325"/>
      <c r="E27" s="265">
        <v>10.65</v>
      </c>
      <c r="F27" s="266"/>
      <c r="G27" s="267"/>
      <c r="H27" s="268"/>
      <c r="I27" s="262"/>
      <c r="J27" s="269"/>
      <c r="K27" s="262"/>
      <c r="M27" s="263" t="s">
        <v>145</v>
      </c>
      <c r="O27" s="251"/>
    </row>
    <row r="28" spans="1:80">
      <c r="A28" s="270"/>
      <c r="B28" s="271" t="s">
        <v>96</v>
      </c>
      <c r="C28" s="272" t="s">
        <v>130</v>
      </c>
      <c r="D28" s="273"/>
      <c r="E28" s="274"/>
      <c r="F28" s="275"/>
      <c r="G28" s="276">
        <f>SUM(G18:G27)</f>
        <v>0</v>
      </c>
      <c r="H28" s="277"/>
      <c r="I28" s="278">
        <f>SUM(I18:I27)</f>
        <v>0.77014038000020335</v>
      </c>
      <c r="J28" s="277"/>
      <c r="K28" s="278">
        <f>SUM(K18:K27)</f>
        <v>0</v>
      </c>
      <c r="O28" s="251">
        <v>4</v>
      </c>
      <c r="BA28" s="279">
        <f>SUM(BA18:BA27)</f>
        <v>0</v>
      </c>
      <c r="BB28" s="279">
        <f>SUM(BB18:BB27)</f>
        <v>0</v>
      </c>
      <c r="BC28" s="279">
        <f>SUM(BC18:BC27)</f>
        <v>0</v>
      </c>
      <c r="BD28" s="279">
        <f>SUM(BD18:BD27)</f>
        <v>0</v>
      </c>
      <c r="BE28" s="279">
        <f>SUM(BE18:BE27)</f>
        <v>0</v>
      </c>
    </row>
    <row r="29" spans="1:80">
      <c r="A29" s="241" t="s">
        <v>95</v>
      </c>
      <c r="B29" s="242" t="s">
        <v>146</v>
      </c>
      <c r="C29" s="243" t="s">
        <v>147</v>
      </c>
      <c r="D29" s="244"/>
      <c r="E29" s="245"/>
      <c r="F29" s="245"/>
      <c r="G29" s="246"/>
      <c r="H29" s="247"/>
      <c r="I29" s="248"/>
      <c r="J29" s="249"/>
      <c r="K29" s="250"/>
      <c r="O29" s="251">
        <v>1</v>
      </c>
    </row>
    <row r="30" spans="1:80">
      <c r="A30" s="252">
        <v>11</v>
      </c>
      <c r="B30" s="253" t="s">
        <v>149</v>
      </c>
      <c r="C30" s="254" t="s">
        <v>150</v>
      </c>
      <c r="D30" s="255" t="s">
        <v>133</v>
      </c>
      <c r="E30" s="256">
        <v>5.5659999999999998</v>
      </c>
      <c r="F30" s="290"/>
      <c r="G30" s="257">
        <f>E30*F30</f>
        <v>0</v>
      </c>
      <c r="H30" s="258">
        <v>0.125</v>
      </c>
      <c r="I30" s="259">
        <f>E30*H30</f>
        <v>0.69574999999999998</v>
      </c>
      <c r="J30" s="258"/>
      <c r="K30" s="259">
        <f>E30*J30</f>
        <v>0</v>
      </c>
      <c r="O30" s="251">
        <v>2</v>
      </c>
      <c r="AA30" s="224">
        <v>12</v>
      </c>
      <c r="AB30" s="224">
        <v>0</v>
      </c>
      <c r="AC30" s="224">
        <v>10</v>
      </c>
      <c r="AZ30" s="224">
        <v>1</v>
      </c>
      <c r="BA30" s="224">
        <f>IF(AZ30=1,G30,0)</f>
        <v>0</v>
      </c>
      <c r="BB30" s="224">
        <f>IF(AZ30=2,G30,0)</f>
        <v>0</v>
      </c>
      <c r="BC30" s="224">
        <f>IF(AZ30=3,G30,0)</f>
        <v>0</v>
      </c>
      <c r="BD30" s="224">
        <f>IF(AZ30=4,G30,0)</f>
        <v>0</v>
      </c>
      <c r="BE30" s="224">
        <f>IF(AZ30=5,G30,0)</f>
        <v>0</v>
      </c>
      <c r="CA30" s="251">
        <v>12</v>
      </c>
      <c r="CB30" s="251">
        <v>0</v>
      </c>
    </row>
    <row r="31" spans="1:80">
      <c r="A31" s="260"/>
      <c r="B31" s="264"/>
      <c r="C31" s="324" t="s">
        <v>151</v>
      </c>
      <c r="D31" s="325"/>
      <c r="E31" s="265">
        <v>5.5659999999999998</v>
      </c>
      <c r="F31" s="266"/>
      <c r="G31" s="267"/>
      <c r="H31" s="268"/>
      <c r="I31" s="262"/>
      <c r="J31" s="269"/>
      <c r="K31" s="262"/>
      <c r="M31" s="263" t="s">
        <v>151</v>
      </c>
      <c r="O31" s="251"/>
    </row>
    <row r="32" spans="1:80">
      <c r="A32" s="270"/>
      <c r="B32" s="271" t="s">
        <v>96</v>
      </c>
      <c r="C32" s="272" t="s">
        <v>148</v>
      </c>
      <c r="D32" s="273"/>
      <c r="E32" s="274"/>
      <c r="F32" s="275"/>
      <c r="G32" s="276">
        <f>SUM(G29:G31)</f>
        <v>0</v>
      </c>
      <c r="H32" s="277"/>
      <c r="I32" s="278">
        <f>SUM(I29:I31)</f>
        <v>0.69574999999999998</v>
      </c>
      <c r="J32" s="277"/>
      <c r="K32" s="278">
        <f>SUM(K29:K31)</f>
        <v>0</v>
      </c>
      <c r="O32" s="251">
        <v>4</v>
      </c>
      <c r="BA32" s="279">
        <f>SUM(BA29:BA31)</f>
        <v>0</v>
      </c>
      <c r="BB32" s="279">
        <f>SUM(BB29:BB31)</f>
        <v>0</v>
      </c>
      <c r="BC32" s="279">
        <f>SUM(BC29:BC31)</f>
        <v>0</v>
      </c>
      <c r="BD32" s="279">
        <f>SUM(BD29:BD31)</f>
        <v>0</v>
      </c>
      <c r="BE32" s="279">
        <f>SUM(BE29:BE31)</f>
        <v>0</v>
      </c>
    </row>
    <row r="33" spans="1:80">
      <c r="A33" s="241" t="s">
        <v>95</v>
      </c>
      <c r="B33" s="242" t="s">
        <v>152</v>
      </c>
      <c r="C33" s="243" t="s">
        <v>153</v>
      </c>
      <c r="D33" s="244"/>
      <c r="E33" s="245"/>
      <c r="F33" s="245"/>
      <c r="G33" s="246"/>
      <c r="H33" s="247"/>
      <c r="I33" s="248"/>
      <c r="J33" s="249"/>
      <c r="K33" s="250"/>
      <c r="O33" s="251">
        <v>1</v>
      </c>
    </row>
    <row r="34" spans="1:80">
      <c r="A34" s="252">
        <v>12</v>
      </c>
      <c r="B34" s="253" t="s">
        <v>155</v>
      </c>
      <c r="C34" s="254" t="s">
        <v>156</v>
      </c>
      <c r="D34" s="255" t="s">
        <v>133</v>
      </c>
      <c r="E34" s="256">
        <v>4.8</v>
      </c>
      <c r="F34" s="290"/>
      <c r="G34" s="257">
        <f>E34*F34</f>
        <v>0</v>
      </c>
      <c r="H34" s="258">
        <v>1.21000000000038E-3</v>
      </c>
      <c r="I34" s="259">
        <f>E34*H34</f>
        <v>5.8080000000018239E-3</v>
      </c>
      <c r="J34" s="258">
        <v>0</v>
      </c>
      <c r="K34" s="259">
        <f>E34*J34</f>
        <v>0</v>
      </c>
      <c r="O34" s="251">
        <v>2</v>
      </c>
      <c r="AA34" s="224">
        <v>1</v>
      </c>
      <c r="AB34" s="224">
        <v>1</v>
      </c>
      <c r="AC34" s="224">
        <v>1</v>
      </c>
      <c r="AZ34" s="224">
        <v>1</v>
      </c>
      <c r="BA34" s="224">
        <f>IF(AZ34=1,G34,0)</f>
        <v>0</v>
      </c>
      <c r="BB34" s="224">
        <f>IF(AZ34=2,G34,0)</f>
        <v>0</v>
      </c>
      <c r="BC34" s="224">
        <f>IF(AZ34=3,G34,0)</f>
        <v>0</v>
      </c>
      <c r="BD34" s="224">
        <f>IF(AZ34=4,G34,0)</f>
        <v>0</v>
      </c>
      <c r="BE34" s="224">
        <f>IF(AZ34=5,G34,0)</f>
        <v>0</v>
      </c>
      <c r="CA34" s="251">
        <v>1</v>
      </c>
      <c r="CB34" s="251">
        <v>1</v>
      </c>
    </row>
    <row r="35" spans="1:80">
      <c r="A35" s="260"/>
      <c r="B35" s="264"/>
      <c r="C35" s="324" t="s">
        <v>157</v>
      </c>
      <c r="D35" s="325"/>
      <c r="E35" s="265">
        <v>4.8</v>
      </c>
      <c r="F35" s="266"/>
      <c r="G35" s="267"/>
      <c r="H35" s="268"/>
      <c r="I35" s="262"/>
      <c r="J35" s="269"/>
      <c r="K35" s="262"/>
      <c r="M35" s="263" t="s">
        <v>157</v>
      </c>
      <c r="O35" s="251"/>
    </row>
    <row r="36" spans="1:80">
      <c r="A36" s="252">
        <v>13</v>
      </c>
      <c r="B36" s="253" t="s">
        <v>158</v>
      </c>
      <c r="C36" s="254" t="s">
        <v>159</v>
      </c>
      <c r="D36" s="255" t="s">
        <v>126</v>
      </c>
      <c r="E36" s="256">
        <v>37.799999999999997</v>
      </c>
      <c r="F36" s="290">
        <v>0</v>
      </c>
      <c r="G36" s="257">
        <f>E36*F36</f>
        <v>0</v>
      </c>
      <c r="H36" s="258">
        <v>9.5599999999933499E-3</v>
      </c>
      <c r="I36" s="259">
        <f>E36*H36</f>
        <v>0.36136799999974861</v>
      </c>
      <c r="J36" s="258">
        <v>0</v>
      </c>
      <c r="K36" s="259">
        <f>E36*J36</f>
        <v>0</v>
      </c>
      <c r="O36" s="251">
        <v>2</v>
      </c>
      <c r="AA36" s="224">
        <v>1</v>
      </c>
      <c r="AB36" s="224">
        <v>1</v>
      </c>
      <c r="AC36" s="224">
        <v>1</v>
      </c>
      <c r="AZ36" s="224">
        <v>1</v>
      </c>
      <c r="BA36" s="224">
        <f>IF(AZ36=1,G36,0)</f>
        <v>0</v>
      </c>
      <c r="BB36" s="224">
        <f>IF(AZ36=2,G36,0)</f>
        <v>0</v>
      </c>
      <c r="BC36" s="224">
        <f>IF(AZ36=3,G36,0)</f>
        <v>0</v>
      </c>
      <c r="BD36" s="224">
        <f>IF(AZ36=4,G36,0)</f>
        <v>0</v>
      </c>
      <c r="BE36" s="224">
        <f>IF(AZ36=5,G36,0)</f>
        <v>0</v>
      </c>
      <c r="CA36" s="251">
        <v>1</v>
      </c>
      <c r="CB36" s="251">
        <v>1</v>
      </c>
    </row>
    <row r="37" spans="1:80">
      <c r="A37" s="260"/>
      <c r="B37" s="264"/>
      <c r="C37" s="324" t="s">
        <v>160</v>
      </c>
      <c r="D37" s="325"/>
      <c r="E37" s="265">
        <v>37.799999999999997</v>
      </c>
      <c r="F37" s="266"/>
      <c r="G37" s="267"/>
      <c r="H37" s="268"/>
      <c r="I37" s="262"/>
      <c r="J37" s="269"/>
      <c r="K37" s="262"/>
      <c r="M37" s="263" t="s">
        <v>160</v>
      </c>
      <c r="O37" s="251"/>
    </row>
    <row r="38" spans="1:80">
      <c r="A38" s="252">
        <v>14</v>
      </c>
      <c r="B38" s="253" t="s">
        <v>161</v>
      </c>
      <c r="C38" s="254" t="s">
        <v>162</v>
      </c>
      <c r="D38" s="255" t="s">
        <v>126</v>
      </c>
      <c r="E38" s="256">
        <v>37.799999999999997</v>
      </c>
      <c r="F38" s="290">
        <v>0</v>
      </c>
      <c r="G38" s="257">
        <f>E38*F38</f>
        <v>0</v>
      </c>
      <c r="H38" s="258">
        <v>1.99999999999978E-4</v>
      </c>
      <c r="I38" s="259">
        <f>E38*H38</f>
        <v>7.5599999999991681E-3</v>
      </c>
      <c r="J38" s="258">
        <v>0</v>
      </c>
      <c r="K38" s="259">
        <f>E38*J38</f>
        <v>0</v>
      </c>
      <c r="O38" s="251">
        <v>2</v>
      </c>
      <c r="AA38" s="224">
        <v>1</v>
      </c>
      <c r="AB38" s="224">
        <v>1</v>
      </c>
      <c r="AC38" s="224">
        <v>1</v>
      </c>
      <c r="AZ38" s="224">
        <v>1</v>
      </c>
      <c r="BA38" s="224">
        <f>IF(AZ38=1,G38,0)</f>
        <v>0</v>
      </c>
      <c r="BB38" s="224">
        <f>IF(AZ38=2,G38,0)</f>
        <v>0</v>
      </c>
      <c r="BC38" s="224">
        <f>IF(AZ38=3,G38,0)</f>
        <v>0</v>
      </c>
      <c r="BD38" s="224">
        <f>IF(AZ38=4,G38,0)</f>
        <v>0</v>
      </c>
      <c r="BE38" s="224">
        <f>IF(AZ38=5,G38,0)</f>
        <v>0</v>
      </c>
      <c r="CA38" s="251">
        <v>1</v>
      </c>
      <c r="CB38" s="251">
        <v>1</v>
      </c>
    </row>
    <row r="39" spans="1:80">
      <c r="A39" s="252">
        <v>15</v>
      </c>
      <c r="B39" s="253" t="s">
        <v>163</v>
      </c>
      <c r="C39" s="254" t="s">
        <v>164</v>
      </c>
      <c r="D39" s="255" t="s">
        <v>126</v>
      </c>
      <c r="E39" s="256">
        <v>37.799999999999997</v>
      </c>
      <c r="F39" s="290">
        <v>0</v>
      </c>
      <c r="G39" s="257">
        <f>E39*F39</f>
        <v>0</v>
      </c>
      <c r="H39" s="258">
        <v>0</v>
      </c>
      <c r="I39" s="259">
        <f>E39*H39</f>
        <v>0</v>
      </c>
      <c r="J39" s="258">
        <v>0</v>
      </c>
      <c r="K39" s="259">
        <f>E39*J39</f>
        <v>0</v>
      </c>
      <c r="O39" s="251">
        <v>2</v>
      </c>
      <c r="AA39" s="224">
        <v>1</v>
      </c>
      <c r="AB39" s="224">
        <v>1</v>
      </c>
      <c r="AC39" s="224">
        <v>1</v>
      </c>
      <c r="AZ39" s="224">
        <v>1</v>
      </c>
      <c r="BA39" s="224">
        <f>IF(AZ39=1,G39,0)</f>
        <v>0</v>
      </c>
      <c r="BB39" s="224">
        <f>IF(AZ39=2,G39,0)</f>
        <v>0</v>
      </c>
      <c r="BC39" s="224">
        <f>IF(AZ39=3,G39,0)</f>
        <v>0</v>
      </c>
      <c r="BD39" s="224">
        <f>IF(AZ39=4,G39,0)</f>
        <v>0</v>
      </c>
      <c r="BE39" s="224">
        <f>IF(AZ39=5,G39,0)</f>
        <v>0</v>
      </c>
      <c r="CA39" s="251">
        <v>1</v>
      </c>
      <c r="CB39" s="251">
        <v>1</v>
      </c>
    </row>
    <row r="40" spans="1:80">
      <c r="A40" s="270"/>
      <c r="B40" s="271" t="s">
        <v>96</v>
      </c>
      <c r="C40" s="272" t="s">
        <v>154</v>
      </c>
      <c r="D40" s="273"/>
      <c r="E40" s="274"/>
      <c r="F40" s="275"/>
      <c r="G40" s="276">
        <f>SUM(G33:G39)</f>
        <v>0</v>
      </c>
      <c r="H40" s="277"/>
      <c r="I40" s="278">
        <f>SUM(I33:I39)</f>
        <v>0.3747359999997496</v>
      </c>
      <c r="J40" s="277"/>
      <c r="K40" s="278">
        <f>SUM(K33:K39)</f>
        <v>0</v>
      </c>
      <c r="O40" s="251">
        <v>4</v>
      </c>
      <c r="BA40" s="279">
        <f>SUM(BA33:BA39)</f>
        <v>0</v>
      </c>
      <c r="BB40" s="279">
        <f>SUM(BB33:BB39)</f>
        <v>0</v>
      </c>
      <c r="BC40" s="279">
        <f>SUM(BC33:BC39)</f>
        <v>0</v>
      </c>
      <c r="BD40" s="279">
        <f>SUM(BD33:BD39)</f>
        <v>0</v>
      </c>
      <c r="BE40" s="279">
        <f>SUM(BE33:BE39)</f>
        <v>0</v>
      </c>
    </row>
    <row r="41" spans="1:80">
      <c r="A41" s="241" t="s">
        <v>95</v>
      </c>
      <c r="B41" s="242" t="s">
        <v>165</v>
      </c>
      <c r="C41" s="243" t="s">
        <v>166</v>
      </c>
      <c r="D41" s="244"/>
      <c r="E41" s="245"/>
      <c r="F41" s="245"/>
      <c r="G41" s="246"/>
      <c r="H41" s="247"/>
      <c r="I41" s="248"/>
      <c r="J41" s="249"/>
      <c r="K41" s="250"/>
      <c r="O41" s="251">
        <v>1</v>
      </c>
    </row>
    <row r="42" spans="1:80">
      <c r="A42" s="252">
        <v>16</v>
      </c>
      <c r="B42" s="253" t="s">
        <v>168</v>
      </c>
      <c r="C42" s="254" t="s">
        <v>169</v>
      </c>
      <c r="D42" s="255" t="s">
        <v>133</v>
      </c>
      <c r="E42" s="256">
        <v>83.694999999999993</v>
      </c>
      <c r="F42" s="290">
        <v>0</v>
      </c>
      <c r="G42" s="257">
        <f>E42*F42</f>
        <v>0</v>
      </c>
      <c r="H42" s="258">
        <v>3.9999999999984499E-5</v>
      </c>
      <c r="I42" s="259">
        <f>E42*H42</f>
        <v>3.3477999999987026E-3</v>
      </c>
      <c r="J42" s="258">
        <v>0</v>
      </c>
      <c r="K42" s="259">
        <f>E42*J42</f>
        <v>0</v>
      </c>
      <c r="O42" s="251">
        <v>2</v>
      </c>
      <c r="AA42" s="224">
        <v>1</v>
      </c>
      <c r="AB42" s="224">
        <v>1</v>
      </c>
      <c r="AC42" s="224">
        <v>1</v>
      </c>
      <c r="AZ42" s="224">
        <v>1</v>
      </c>
      <c r="BA42" s="224">
        <f>IF(AZ42=1,G42,0)</f>
        <v>0</v>
      </c>
      <c r="BB42" s="224">
        <f>IF(AZ42=2,G42,0)</f>
        <v>0</v>
      </c>
      <c r="BC42" s="224">
        <f>IF(AZ42=3,G42,0)</f>
        <v>0</v>
      </c>
      <c r="BD42" s="224">
        <f>IF(AZ42=4,G42,0)</f>
        <v>0</v>
      </c>
      <c r="BE42" s="224">
        <f>IF(AZ42=5,G42,0)</f>
        <v>0</v>
      </c>
      <c r="CA42" s="251">
        <v>1</v>
      </c>
      <c r="CB42" s="251">
        <v>1</v>
      </c>
    </row>
    <row r="43" spans="1:80">
      <c r="A43" s="260"/>
      <c r="B43" s="264"/>
      <c r="C43" s="324" t="s">
        <v>170</v>
      </c>
      <c r="D43" s="325"/>
      <c r="E43" s="265">
        <v>78.174999999999997</v>
      </c>
      <c r="F43" s="266"/>
      <c r="G43" s="267"/>
      <c r="H43" s="268"/>
      <c r="I43" s="262"/>
      <c r="J43" s="269"/>
      <c r="K43" s="262"/>
      <c r="M43" s="263" t="s">
        <v>170</v>
      </c>
      <c r="O43" s="251"/>
    </row>
    <row r="44" spans="1:80">
      <c r="A44" s="260"/>
      <c r="B44" s="264"/>
      <c r="C44" s="324" t="s">
        <v>171</v>
      </c>
      <c r="D44" s="325"/>
      <c r="E44" s="265">
        <v>5.52</v>
      </c>
      <c r="F44" s="266"/>
      <c r="G44" s="267"/>
      <c r="H44" s="268"/>
      <c r="I44" s="262"/>
      <c r="J44" s="269"/>
      <c r="K44" s="262"/>
      <c r="M44" s="263" t="s">
        <v>171</v>
      </c>
      <c r="O44" s="251"/>
    </row>
    <row r="45" spans="1:80">
      <c r="A45" s="252">
        <v>17</v>
      </c>
      <c r="B45" s="253" t="s">
        <v>172</v>
      </c>
      <c r="C45" s="254" t="s">
        <v>173</v>
      </c>
      <c r="D45" s="255" t="s">
        <v>174</v>
      </c>
      <c r="E45" s="256">
        <v>28</v>
      </c>
      <c r="F45" s="290">
        <v>0</v>
      </c>
      <c r="G45" s="257">
        <f>E45*F45</f>
        <v>0</v>
      </c>
      <c r="H45" s="258">
        <v>0</v>
      </c>
      <c r="I45" s="259">
        <f>E45*H45</f>
        <v>0</v>
      </c>
      <c r="J45" s="258">
        <v>0</v>
      </c>
      <c r="K45" s="259">
        <f>E45*J45</f>
        <v>0</v>
      </c>
      <c r="O45" s="251">
        <v>2</v>
      </c>
      <c r="AA45" s="224">
        <v>1</v>
      </c>
      <c r="AB45" s="224">
        <v>1</v>
      </c>
      <c r="AC45" s="224">
        <v>1</v>
      </c>
      <c r="AZ45" s="224">
        <v>1</v>
      </c>
      <c r="BA45" s="224">
        <f>IF(AZ45=1,G45,0)</f>
        <v>0</v>
      </c>
      <c r="BB45" s="224">
        <f>IF(AZ45=2,G45,0)</f>
        <v>0</v>
      </c>
      <c r="BC45" s="224">
        <f>IF(AZ45=3,G45,0)</f>
        <v>0</v>
      </c>
      <c r="BD45" s="224">
        <f>IF(AZ45=4,G45,0)</f>
        <v>0</v>
      </c>
      <c r="BE45" s="224">
        <f>IF(AZ45=5,G45,0)</f>
        <v>0</v>
      </c>
      <c r="CA45" s="251">
        <v>1</v>
      </c>
      <c r="CB45" s="251">
        <v>1</v>
      </c>
    </row>
    <row r="46" spans="1:80">
      <c r="A46" s="260"/>
      <c r="B46" s="264"/>
      <c r="C46" s="324" t="s">
        <v>175</v>
      </c>
      <c r="D46" s="325"/>
      <c r="E46" s="265">
        <v>4</v>
      </c>
      <c r="F46" s="266"/>
      <c r="G46" s="267"/>
      <c r="H46" s="268"/>
      <c r="I46" s="262"/>
      <c r="J46" s="269"/>
      <c r="K46" s="262"/>
      <c r="M46" s="263" t="s">
        <v>175</v>
      </c>
      <c r="O46" s="251"/>
    </row>
    <row r="47" spans="1:80">
      <c r="A47" s="260"/>
      <c r="B47" s="264"/>
      <c r="C47" s="324" t="s">
        <v>176</v>
      </c>
      <c r="D47" s="325"/>
      <c r="E47" s="265">
        <v>24</v>
      </c>
      <c r="F47" s="266"/>
      <c r="G47" s="267"/>
      <c r="H47" s="268"/>
      <c r="I47" s="262"/>
      <c r="J47" s="269"/>
      <c r="K47" s="262"/>
      <c r="M47" s="263" t="s">
        <v>176</v>
      </c>
      <c r="O47" s="251"/>
    </row>
    <row r="48" spans="1:80">
      <c r="A48" s="252">
        <v>18</v>
      </c>
      <c r="B48" s="253" t="s">
        <v>177</v>
      </c>
      <c r="C48" s="254" t="s">
        <v>178</v>
      </c>
      <c r="D48" s="255" t="s">
        <v>112</v>
      </c>
      <c r="E48" s="256">
        <v>1</v>
      </c>
      <c r="F48" s="290">
        <v>0</v>
      </c>
      <c r="G48" s="257">
        <f>E48*F48</f>
        <v>0</v>
      </c>
      <c r="H48" s="258">
        <v>0</v>
      </c>
      <c r="I48" s="259">
        <f>E48*H48</f>
        <v>0</v>
      </c>
      <c r="J48" s="258"/>
      <c r="K48" s="259">
        <f>E48*J48</f>
        <v>0</v>
      </c>
      <c r="O48" s="251">
        <v>2</v>
      </c>
      <c r="AA48" s="224">
        <v>12</v>
      </c>
      <c r="AB48" s="224">
        <v>0</v>
      </c>
      <c r="AC48" s="224">
        <v>17</v>
      </c>
      <c r="AZ48" s="224">
        <v>1</v>
      </c>
      <c r="BA48" s="224">
        <f>IF(AZ48=1,G48,0)</f>
        <v>0</v>
      </c>
      <c r="BB48" s="224">
        <f>IF(AZ48=2,G48,0)</f>
        <v>0</v>
      </c>
      <c r="BC48" s="224">
        <f>IF(AZ48=3,G48,0)</f>
        <v>0</v>
      </c>
      <c r="BD48" s="224">
        <f>IF(AZ48=4,G48,0)</f>
        <v>0</v>
      </c>
      <c r="BE48" s="224">
        <f>IF(AZ48=5,G48,0)</f>
        <v>0</v>
      </c>
      <c r="CA48" s="251">
        <v>12</v>
      </c>
      <c r="CB48" s="251">
        <v>0</v>
      </c>
    </row>
    <row r="49" spans="1:80">
      <c r="A49" s="270"/>
      <c r="B49" s="271" t="s">
        <v>96</v>
      </c>
      <c r="C49" s="272" t="s">
        <v>167</v>
      </c>
      <c r="D49" s="273"/>
      <c r="E49" s="274"/>
      <c r="F49" s="275"/>
      <c r="G49" s="276">
        <f>SUM(G41:G48)</f>
        <v>0</v>
      </c>
      <c r="H49" s="277"/>
      <c r="I49" s="278">
        <f>SUM(I41:I48)</f>
        <v>3.3477999999987026E-3</v>
      </c>
      <c r="J49" s="277"/>
      <c r="K49" s="278">
        <f>SUM(K41:K48)</f>
        <v>0</v>
      </c>
      <c r="O49" s="251">
        <v>4</v>
      </c>
      <c r="BA49" s="279">
        <f>SUM(BA41:BA48)</f>
        <v>0</v>
      </c>
      <c r="BB49" s="279">
        <f>SUM(BB41:BB48)</f>
        <v>0</v>
      </c>
      <c r="BC49" s="279">
        <f>SUM(BC41:BC48)</f>
        <v>0</v>
      </c>
      <c r="BD49" s="279">
        <f>SUM(BD41:BD48)</f>
        <v>0</v>
      </c>
      <c r="BE49" s="279">
        <f>SUM(BE41:BE48)</f>
        <v>0</v>
      </c>
    </row>
    <row r="50" spans="1:80">
      <c r="A50" s="241" t="s">
        <v>95</v>
      </c>
      <c r="B50" s="242" t="s">
        <v>179</v>
      </c>
      <c r="C50" s="243" t="s">
        <v>180</v>
      </c>
      <c r="D50" s="244"/>
      <c r="E50" s="245"/>
      <c r="F50" s="245"/>
      <c r="G50" s="246"/>
      <c r="H50" s="247"/>
      <c r="I50" s="248"/>
      <c r="J50" s="249"/>
      <c r="K50" s="250"/>
      <c r="O50" s="251">
        <v>1</v>
      </c>
    </row>
    <row r="51" spans="1:80" ht="22.5">
      <c r="A51" s="252">
        <v>19</v>
      </c>
      <c r="B51" s="253" t="s">
        <v>182</v>
      </c>
      <c r="C51" s="254" t="s">
        <v>183</v>
      </c>
      <c r="D51" s="255" t="s">
        <v>133</v>
      </c>
      <c r="E51" s="256">
        <v>16.8</v>
      </c>
      <c r="F51" s="290">
        <v>0</v>
      </c>
      <c r="G51" s="257">
        <f>E51*F51</f>
        <v>0</v>
      </c>
      <c r="H51" s="258">
        <v>0</v>
      </c>
      <c r="I51" s="259">
        <f>E51*H51</f>
        <v>0</v>
      </c>
      <c r="J51" s="258"/>
      <c r="K51" s="259">
        <f>E51*J51</f>
        <v>0</v>
      </c>
      <c r="O51" s="251">
        <v>2</v>
      </c>
      <c r="AA51" s="224">
        <v>12</v>
      </c>
      <c r="AB51" s="224">
        <v>0</v>
      </c>
      <c r="AC51" s="224">
        <v>18</v>
      </c>
      <c r="AZ51" s="224">
        <v>1</v>
      </c>
      <c r="BA51" s="224">
        <f>IF(AZ51=1,G51,0)</f>
        <v>0</v>
      </c>
      <c r="BB51" s="224">
        <f>IF(AZ51=2,G51,0)</f>
        <v>0</v>
      </c>
      <c r="BC51" s="224">
        <f>IF(AZ51=3,G51,0)</f>
        <v>0</v>
      </c>
      <c r="BD51" s="224">
        <f>IF(AZ51=4,G51,0)</f>
        <v>0</v>
      </c>
      <c r="BE51" s="224">
        <f>IF(AZ51=5,G51,0)</f>
        <v>0</v>
      </c>
      <c r="CA51" s="251">
        <v>12</v>
      </c>
      <c r="CB51" s="251">
        <v>0</v>
      </c>
    </row>
    <row r="52" spans="1:80">
      <c r="A52" s="260"/>
      <c r="B52" s="264"/>
      <c r="C52" s="324" t="s">
        <v>184</v>
      </c>
      <c r="D52" s="325"/>
      <c r="E52" s="265">
        <v>16.8</v>
      </c>
      <c r="F52" s="266"/>
      <c r="G52" s="267"/>
      <c r="H52" s="268"/>
      <c r="I52" s="262"/>
      <c r="J52" s="269"/>
      <c r="K52" s="262"/>
      <c r="M52" s="263" t="s">
        <v>184</v>
      </c>
      <c r="O52" s="251"/>
    </row>
    <row r="53" spans="1:80">
      <c r="A53" s="270"/>
      <c r="B53" s="271" t="s">
        <v>96</v>
      </c>
      <c r="C53" s="272" t="s">
        <v>181</v>
      </c>
      <c r="D53" s="273"/>
      <c r="E53" s="274"/>
      <c r="F53" s="275"/>
      <c r="G53" s="276">
        <f>SUM(G50:G52)</f>
        <v>0</v>
      </c>
      <c r="H53" s="277"/>
      <c r="I53" s="278">
        <f>SUM(I50:I52)</f>
        <v>0</v>
      </c>
      <c r="J53" s="277"/>
      <c r="K53" s="278">
        <f>SUM(K50:K52)</f>
        <v>0</v>
      </c>
      <c r="O53" s="251">
        <v>4</v>
      </c>
      <c r="BA53" s="279">
        <f>SUM(BA50:BA52)</f>
        <v>0</v>
      </c>
      <c r="BB53" s="279">
        <f>SUM(BB50:BB52)</f>
        <v>0</v>
      </c>
      <c r="BC53" s="279">
        <f>SUM(BC50:BC52)</f>
        <v>0</v>
      </c>
      <c r="BD53" s="279">
        <f>SUM(BD50:BD52)</f>
        <v>0</v>
      </c>
      <c r="BE53" s="279">
        <f>SUM(BE50:BE52)</f>
        <v>0</v>
      </c>
    </row>
    <row r="54" spans="1:80">
      <c r="A54" s="241" t="s">
        <v>95</v>
      </c>
      <c r="B54" s="242" t="s">
        <v>185</v>
      </c>
      <c r="C54" s="243" t="s">
        <v>186</v>
      </c>
      <c r="D54" s="244"/>
      <c r="E54" s="245"/>
      <c r="F54" s="245"/>
      <c r="G54" s="246"/>
      <c r="H54" s="247"/>
      <c r="I54" s="248"/>
      <c r="J54" s="249"/>
      <c r="K54" s="250"/>
      <c r="O54" s="251">
        <v>1</v>
      </c>
    </row>
    <row r="55" spans="1:80">
      <c r="A55" s="252">
        <v>20</v>
      </c>
      <c r="B55" s="253" t="s">
        <v>188</v>
      </c>
      <c r="C55" s="254" t="s">
        <v>189</v>
      </c>
      <c r="D55" s="255" t="s">
        <v>190</v>
      </c>
      <c r="E55" s="256">
        <v>1.8440000000000001</v>
      </c>
      <c r="F55" s="290">
        <v>0</v>
      </c>
      <c r="G55" s="257">
        <f>E55*F55</f>
        <v>0</v>
      </c>
      <c r="H55" s="258">
        <v>0</v>
      </c>
      <c r="I55" s="259">
        <f>E55*H55</f>
        <v>0</v>
      </c>
      <c r="J55" s="258">
        <v>0</v>
      </c>
      <c r="K55" s="259">
        <f>E55*J55</f>
        <v>0</v>
      </c>
      <c r="O55" s="251">
        <v>2</v>
      </c>
      <c r="AA55" s="224">
        <v>1</v>
      </c>
      <c r="AB55" s="224">
        <v>1</v>
      </c>
      <c r="AC55" s="224">
        <v>1</v>
      </c>
      <c r="AZ55" s="224">
        <v>1</v>
      </c>
      <c r="BA55" s="224">
        <f>IF(AZ55=1,G55,0)</f>
        <v>0</v>
      </c>
      <c r="BB55" s="224">
        <f>IF(AZ55=2,G55,0)</f>
        <v>0</v>
      </c>
      <c r="BC55" s="224">
        <f>IF(AZ55=3,G55,0)</f>
        <v>0</v>
      </c>
      <c r="BD55" s="224">
        <f>IF(AZ55=4,G55,0)</f>
        <v>0</v>
      </c>
      <c r="BE55" s="224">
        <f>IF(AZ55=5,G55,0)</f>
        <v>0</v>
      </c>
      <c r="CA55" s="251">
        <v>1</v>
      </c>
      <c r="CB55" s="251">
        <v>1</v>
      </c>
    </row>
    <row r="56" spans="1:80">
      <c r="A56" s="270"/>
      <c r="B56" s="271" t="s">
        <v>96</v>
      </c>
      <c r="C56" s="272" t="s">
        <v>187</v>
      </c>
      <c r="D56" s="273"/>
      <c r="E56" s="274"/>
      <c r="F56" s="275"/>
      <c r="G56" s="276">
        <f>SUM(G54:G55)</f>
        <v>0</v>
      </c>
      <c r="H56" s="277"/>
      <c r="I56" s="278">
        <f>SUM(I54:I55)</f>
        <v>0</v>
      </c>
      <c r="J56" s="277"/>
      <c r="K56" s="278">
        <f>SUM(K54:K55)</f>
        <v>0</v>
      </c>
      <c r="O56" s="251">
        <v>4</v>
      </c>
      <c r="BA56" s="279">
        <f>SUM(BA54:BA55)</f>
        <v>0</v>
      </c>
      <c r="BB56" s="279">
        <f>SUM(BB54:BB55)</f>
        <v>0</v>
      </c>
      <c r="BC56" s="279">
        <f>SUM(BC54:BC55)</f>
        <v>0</v>
      </c>
      <c r="BD56" s="279">
        <f>SUM(BD54:BD55)</f>
        <v>0</v>
      </c>
      <c r="BE56" s="279">
        <f>SUM(BE54:BE55)</f>
        <v>0</v>
      </c>
    </row>
    <row r="57" spans="1:80">
      <c r="A57" s="241" t="s">
        <v>95</v>
      </c>
      <c r="B57" s="242" t="s">
        <v>191</v>
      </c>
      <c r="C57" s="243" t="s">
        <v>192</v>
      </c>
      <c r="D57" s="244"/>
      <c r="E57" s="245"/>
      <c r="F57" s="245"/>
      <c r="G57" s="246"/>
      <c r="H57" s="247"/>
      <c r="I57" s="248"/>
      <c r="J57" s="249"/>
      <c r="K57" s="250"/>
      <c r="O57" s="251">
        <v>1</v>
      </c>
    </row>
    <row r="58" spans="1:80">
      <c r="A58" s="252">
        <v>21</v>
      </c>
      <c r="B58" s="253" t="s">
        <v>194</v>
      </c>
      <c r="C58" s="254" t="s">
        <v>195</v>
      </c>
      <c r="D58" s="255" t="s">
        <v>196</v>
      </c>
      <c r="E58" s="256">
        <v>16</v>
      </c>
      <c r="F58" s="290"/>
      <c r="G58" s="257">
        <f>E58*F58</f>
        <v>0</v>
      </c>
      <c r="H58" s="258">
        <v>6.0000000000004501E-5</v>
      </c>
      <c r="I58" s="259">
        <f>E58*H58</f>
        <v>9.6000000000007202E-4</v>
      </c>
      <c r="J58" s="258">
        <v>0</v>
      </c>
      <c r="K58" s="259">
        <f>E58*J58</f>
        <v>0</v>
      </c>
      <c r="O58" s="251">
        <v>2</v>
      </c>
      <c r="AA58" s="224">
        <v>1</v>
      </c>
      <c r="AB58" s="224">
        <v>7</v>
      </c>
      <c r="AC58" s="224">
        <v>7</v>
      </c>
      <c r="AZ58" s="224">
        <v>2</v>
      </c>
      <c r="BA58" s="224">
        <f>IF(AZ58=1,G58,0)</f>
        <v>0</v>
      </c>
      <c r="BB58" s="224">
        <f>IF(AZ58=2,G58,0)</f>
        <v>0</v>
      </c>
      <c r="BC58" s="224">
        <f>IF(AZ58=3,G58,0)</f>
        <v>0</v>
      </c>
      <c r="BD58" s="224">
        <f>IF(AZ58=4,G58,0)</f>
        <v>0</v>
      </c>
      <c r="BE58" s="224">
        <f>IF(AZ58=5,G58,0)</f>
        <v>0</v>
      </c>
      <c r="CA58" s="251">
        <v>1</v>
      </c>
      <c r="CB58" s="251">
        <v>7</v>
      </c>
    </row>
    <row r="59" spans="1:80" ht="22.5">
      <c r="A59" s="260"/>
      <c r="B59" s="264"/>
      <c r="C59" s="324" t="s">
        <v>197</v>
      </c>
      <c r="D59" s="325"/>
      <c r="E59" s="265">
        <v>9.6</v>
      </c>
      <c r="F59" s="266"/>
      <c r="G59" s="267"/>
      <c r="H59" s="268"/>
      <c r="I59" s="262"/>
      <c r="J59" s="269"/>
      <c r="K59" s="262"/>
      <c r="M59" s="263" t="s">
        <v>197</v>
      </c>
      <c r="O59" s="251"/>
    </row>
    <row r="60" spans="1:80" ht="22.5">
      <c r="A60" s="260"/>
      <c r="B60" s="264"/>
      <c r="C60" s="324" t="s">
        <v>198</v>
      </c>
      <c r="D60" s="325"/>
      <c r="E60" s="265">
        <v>6.4</v>
      </c>
      <c r="F60" s="266"/>
      <c r="G60" s="267"/>
      <c r="H60" s="268"/>
      <c r="I60" s="262"/>
      <c r="J60" s="269"/>
      <c r="K60" s="262"/>
      <c r="M60" s="263" t="s">
        <v>198</v>
      </c>
      <c r="O60" s="251"/>
    </row>
    <row r="61" spans="1:80">
      <c r="A61" s="252">
        <v>22</v>
      </c>
      <c r="B61" s="253" t="s">
        <v>199</v>
      </c>
      <c r="C61" s="254" t="s">
        <v>200</v>
      </c>
      <c r="D61" s="255" t="s">
        <v>196</v>
      </c>
      <c r="E61" s="256">
        <v>86.472999999999999</v>
      </c>
      <c r="F61" s="290">
        <v>0</v>
      </c>
      <c r="G61" s="257">
        <f>E61*F61</f>
        <v>0</v>
      </c>
      <c r="H61" s="258">
        <v>6.0000000000004501E-5</v>
      </c>
      <c r="I61" s="259">
        <f>E61*H61</f>
        <v>5.1883800000003888E-3</v>
      </c>
      <c r="J61" s="258">
        <v>0</v>
      </c>
      <c r="K61" s="259">
        <f>E61*J61</f>
        <v>0</v>
      </c>
      <c r="O61" s="251">
        <v>2</v>
      </c>
      <c r="AA61" s="224">
        <v>1</v>
      </c>
      <c r="AB61" s="224">
        <v>7</v>
      </c>
      <c r="AC61" s="224">
        <v>7</v>
      </c>
      <c r="AZ61" s="224">
        <v>2</v>
      </c>
      <c r="BA61" s="224">
        <f>IF(AZ61=1,G61,0)</f>
        <v>0</v>
      </c>
      <c r="BB61" s="224">
        <f>IF(AZ61=2,G61,0)</f>
        <v>0</v>
      </c>
      <c r="BC61" s="224">
        <f>IF(AZ61=3,G61,0)</f>
        <v>0</v>
      </c>
      <c r="BD61" s="224">
        <f>IF(AZ61=4,G61,0)</f>
        <v>0</v>
      </c>
      <c r="BE61" s="224">
        <f>IF(AZ61=5,G61,0)</f>
        <v>0</v>
      </c>
      <c r="CA61" s="251">
        <v>1</v>
      </c>
      <c r="CB61" s="251">
        <v>7</v>
      </c>
    </row>
    <row r="62" spans="1:80">
      <c r="A62" s="260"/>
      <c r="B62" s="264"/>
      <c r="C62" s="324" t="s">
        <v>201</v>
      </c>
      <c r="D62" s="325"/>
      <c r="E62" s="265">
        <v>59.904000000000003</v>
      </c>
      <c r="F62" s="266"/>
      <c r="G62" s="267"/>
      <c r="H62" s="268"/>
      <c r="I62" s="262"/>
      <c r="J62" s="269"/>
      <c r="K62" s="262"/>
      <c r="M62" s="263" t="s">
        <v>201</v>
      </c>
      <c r="O62" s="251"/>
    </row>
    <row r="63" spans="1:80">
      <c r="A63" s="260"/>
      <c r="B63" s="264"/>
      <c r="C63" s="324" t="s">
        <v>202</v>
      </c>
      <c r="D63" s="325"/>
      <c r="E63" s="265">
        <v>17.114999999999998</v>
      </c>
      <c r="F63" s="266"/>
      <c r="G63" s="267"/>
      <c r="H63" s="268"/>
      <c r="I63" s="262"/>
      <c r="J63" s="269"/>
      <c r="K63" s="262"/>
      <c r="M63" s="263" t="s">
        <v>202</v>
      </c>
      <c r="O63" s="251"/>
    </row>
    <row r="64" spans="1:80">
      <c r="A64" s="260"/>
      <c r="B64" s="264"/>
      <c r="C64" s="324" t="s">
        <v>203</v>
      </c>
      <c r="D64" s="325"/>
      <c r="E64" s="265">
        <v>9.4540000000000006</v>
      </c>
      <c r="F64" s="266"/>
      <c r="G64" s="267"/>
      <c r="H64" s="268"/>
      <c r="I64" s="262"/>
      <c r="J64" s="269"/>
      <c r="K64" s="262"/>
      <c r="M64" s="263" t="s">
        <v>203</v>
      </c>
      <c r="O64" s="251"/>
    </row>
    <row r="65" spans="1:80">
      <c r="A65" s="252">
        <v>23</v>
      </c>
      <c r="B65" s="253" t="s">
        <v>204</v>
      </c>
      <c r="C65" s="254" t="s">
        <v>205</v>
      </c>
      <c r="D65" s="255" t="s">
        <v>196</v>
      </c>
      <c r="E65" s="256">
        <v>380.25</v>
      </c>
      <c r="F65" s="290"/>
      <c r="G65" s="257">
        <f>E65*F65</f>
        <v>0</v>
      </c>
      <c r="H65" s="258">
        <v>6.0000000000004501E-5</v>
      </c>
      <c r="I65" s="259">
        <f>E65*H65</f>
        <v>2.2815000000001712E-2</v>
      </c>
      <c r="J65" s="258">
        <v>0</v>
      </c>
      <c r="K65" s="259">
        <f>E65*J65</f>
        <v>0</v>
      </c>
      <c r="O65" s="251">
        <v>2</v>
      </c>
      <c r="AA65" s="224">
        <v>1</v>
      </c>
      <c r="AB65" s="224">
        <v>7</v>
      </c>
      <c r="AC65" s="224">
        <v>7</v>
      </c>
      <c r="AZ65" s="224">
        <v>2</v>
      </c>
      <c r="BA65" s="224">
        <f>IF(AZ65=1,G65,0)</f>
        <v>0</v>
      </c>
      <c r="BB65" s="224">
        <f>IF(AZ65=2,G65,0)</f>
        <v>0</v>
      </c>
      <c r="BC65" s="224">
        <f>IF(AZ65=3,G65,0)</f>
        <v>0</v>
      </c>
      <c r="BD65" s="224">
        <f>IF(AZ65=4,G65,0)</f>
        <v>0</v>
      </c>
      <c r="BE65" s="224">
        <f>IF(AZ65=5,G65,0)</f>
        <v>0</v>
      </c>
      <c r="CA65" s="251">
        <v>1</v>
      </c>
      <c r="CB65" s="251">
        <v>7</v>
      </c>
    </row>
    <row r="66" spans="1:80">
      <c r="A66" s="260"/>
      <c r="B66" s="264"/>
      <c r="C66" s="324" t="s">
        <v>206</v>
      </c>
      <c r="D66" s="325"/>
      <c r="E66" s="265">
        <v>380.25</v>
      </c>
      <c r="F66" s="266"/>
      <c r="G66" s="267"/>
      <c r="H66" s="268"/>
      <c r="I66" s="262"/>
      <c r="J66" s="269"/>
      <c r="K66" s="262"/>
      <c r="M66" s="263" t="s">
        <v>206</v>
      </c>
      <c r="O66" s="251"/>
    </row>
    <row r="67" spans="1:80">
      <c r="A67" s="252">
        <v>24</v>
      </c>
      <c r="B67" s="253" t="s">
        <v>207</v>
      </c>
      <c r="C67" s="254" t="s">
        <v>208</v>
      </c>
      <c r="D67" s="255" t="s">
        <v>190</v>
      </c>
      <c r="E67" s="256">
        <v>0.39929999999999999</v>
      </c>
      <c r="F67" s="290">
        <v>0</v>
      </c>
      <c r="G67" s="257">
        <f>E67*F67</f>
        <v>0</v>
      </c>
      <c r="H67" s="258">
        <v>1</v>
      </c>
      <c r="I67" s="259">
        <f>E67*H67</f>
        <v>0.39929999999999999</v>
      </c>
      <c r="J67" s="258"/>
      <c r="K67" s="259">
        <f>E67*J67</f>
        <v>0</v>
      </c>
      <c r="O67" s="251">
        <v>2</v>
      </c>
      <c r="AA67" s="224">
        <v>3</v>
      </c>
      <c r="AB67" s="224">
        <v>7</v>
      </c>
      <c r="AC67" s="224" t="s">
        <v>207</v>
      </c>
      <c r="AZ67" s="224">
        <v>2</v>
      </c>
      <c r="BA67" s="224">
        <f>IF(AZ67=1,G67,0)</f>
        <v>0</v>
      </c>
      <c r="BB67" s="224">
        <f>IF(AZ67=2,G67,0)</f>
        <v>0</v>
      </c>
      <c r="BC67" s="224">
        <f>IF(AZ67=3,G67,0)</f>
        <v>0</v>
      </c>
      <c r="BD67" s="224">
        <f>IF(AZ67=4,G67,0)</f>
        <v>0</v>
      </c>
      <c r="BE67" s="224">
        <f>IF(AZ67=5,G67,0)</f>
        <v>0</v>
      </c>
      <c r="CA67" s="251">
        <v>3</v>
      </c>
      <c r="CB67" s="251">
        <v>7</v>
      </c>
    </row>
    <row r="68" spans="1:80">
      <c r="A68" s="260"/>
      <c r="B68" s="264"/>
      <c r="C68" s="324" t="s">
        <v>209</v>
      </c>
      <c r="D68" s="325"/>
      <c r="E68" s="265">
        <v>0.39929999999999999</v>
      </c>
      <c r="F68" s="266"/>
      <c r="G68" s="267"/>
      <c r="H68" s="268"/>
      <c r="I68" s="262"/>
      <c r="J68" s="269"/>
      <c r="K68" s="262"/>
      <c r="M68" s="263" t="s">
        <v>209</v>
      </c>
      <c r="O68" s="251"/>
    </row>
    <row r="69" spans="1:80">
      <c r="A69" s="252">
        <v>25</v>
      </c>
      <c r="B69" s="253" t="s">
        <v>210</v>
      </c>
      <c r="C69" s="254" t="s">
        <v>211</v>
      </c>
      <c r="D69" s="255" t="s">
        <v>190</v>
      </c>
      <c r="E69" s="256">
        <v>1.06E-2</v>
      </c>
      <c r="F69" s="290">
        <v>0</v>
      </c>
      <c r="G69" s="257">
        <f>E69*F69</f>
        <v>0</v>
      </c>
      <c r="H69" s="258">
        <v>1</v>
      </c>
      <c r="I69" s="259">
        <f>E69*H69</f>
        <v>1.06E-2</v>
      </c>
      <c r="J69" s="258"/>
      <c r="K69" s="259">
        <f>E69*J69</f>
        <v>0</v>
      </c>
      <c r="O69" s="251">
        <v>2</v>
      </c>
      <c r="AA69" s="224">
        <v>3</v>
      </c>
      <c r="AB69" s="224">
        <v>7</v>
      </c>
      <c r="AC69" s="224">
        <v>13611218</v>
      </c>
      <c r="AZ69" s="224">
        <v>2</v>
      </c>
      <c r="BA69" s="224">
        <f>IF(AZ69=1,G69,0)</f>
        <v>0</v>
      </c>
      <c r="BB69" s="224">
        <f>IF(AZ69=2,G69,0)</f>
        <v>0</v>
      </c>
      <c r="BC69" s="224">
        <f>IF(AZ69=3,G69,0)</f>
        <v>0</v>
      </c>
      <c r="BD69" s="224">
        <f>IF(AZ69=4,G69,0)</f>
        <v>0</v>
      </c>
      <c r="BE69" s="224">
        <f>IF(AZ69=5,G69,0)</f>
        <v>0</v>
      </c>
      <c r="CA69" s="251">
        <v>3</v>
      </c>
      <c r="CB69" s="251">
        <v>7</v>
      </c>
    </row>
    <row r="70" spans="1:80" ht="22.5">
      <c r="A70" s="260"/>
      <c r="B70" s="264"/>
      <c r="C70" s="324" t="s">
        <v>212</v>
      </c>
      <c r="D70" s="325"/>
      <c r="E70" s="265">
        <v>1.06E-2</v>
      </c>
      <c r="F70" s="266"/>
      <c r="G70" s="267"/>
      <c r="H70" s="268"/>
      <c r="I70" s="262"/>
      <c r="J70" s="269"/>
      <c r="K70" s="262"/>
      <c r="M70" s="263" t="s">
        <v>212</v>
      </c>
      <c r="O70" s="251"/>
    </row>
    <row r="71" spans="1:80">
      <c r="A71" s="260"/>
      <c r="B71" s="264"/>
      <c r="C71" s="324" t="s">
        <v>213</v>
      </c>
      <c r="D71" s="325"/>
      <c r="E71" s="265">
        <v>0</v>
      </c>
      <c r="F71" s="266"/>
      <c r="G71" s="267"/>
      <c r="H71" s="268"/>
      <c r="I71" s="262"/>
      <c r="J71" s="269"/>
      <c r="K71" s="262"/>
      <c r="M71" s="263" t="s">
        <v>213</v>
      </c>
      <c r="O71" s="251"/>
    </row>
    <row r="72" spans="1:80">
      <c r="A72" s="252">
        <v>26</v>
      </c>
      <c r="B72" s="253" t="s">
        <v>214</v>
      </c>
      <c r="C72" s="254" t="s">
        <v>215</v>
      </c>
      <c r="D72" s="255" t="s">
        <v>190</v>
      </c>
      <c r="E72" s="256">
        <v>7.0000000000000001E-3</v>
      </c>
      <c r="F72" s="290">
        <v>0</v>
      </c>
      <c r="G72" s="257">
        <f>E72*F72</f>
        <v>0</v>
      </c>
      <c r="H72" s="258">
        <v>1</v>
      </c>
      <c r="I72" s="259">
        <f>E72*H72</f>
        <v>7.0000000000000001E-3</v>
      </c>
      <c r="J72" s="258"/>
      <c r="K72" s="259">
        <f>E72*J72</f>
        <v>0</v>
      </c>
      <c r="O72" s="251">
        <v>2</v>
      </c>
      <c r="AA72" s="224">
        <v>3</v>
      </c>
      <c r="AB72" s="224">
        <v>7</v>
      </c>
      <c r="AC72" s="224">
        <v>13611228</v>
      </c>
      <c r="AZ72" s="224">
        <v>2</v>
      </c>
      <c r="BA72" s="224">
        <f>IF(AZ72=1,G72,0)</f>
        <v>0</v>
      </c>
      <c r="BB72" s="224">
        <f>IF(AZ72=2,G72,0)</f>
        <v>0</v>
      </c>
      <c r="BC72" s="224">
        <f>IF(AZ72=3,G72,0)</f>
        <v>0</v>
      </c>
      <c r="BD72" s="224">
        <f>IF(AZ72=4,G72,0)</f>
        <v>0</v>
      </c>
      <c r="BE72" s="224">
        <f>IF(AZ72=5,G72,0)</f>
        <v>0</v>
      </c>
      <c r="CA72" s="251">
        <v>3</v>
      </c>
      <c r="CB72" s="251">
        <v>7</v>
      </c>
    </row>
    <row r="73" spans="1:80" ht="22.5">
      <c r="A73" s="260"/>
      <c r="B73" s="264"/>
      <c r="C73" s="324" t="s">
        <v>216</v>
      </c>
      <c r="D73" s="325"/>
      <c r="E73" s="265">
        <v>7.0000000000000001E-3</v>
      </c>
      <c r="F73" s="266"/>
      <c r="G73" s="267"/>
      <c r="H73" s="268"/>
      <c r="I73" s="262"/>
      <c r="J73" s="269"/>
      <c r="K73" s="262"/>
      <c r="M73" s="263" t="s">
        <v>216</v>
      </c>
      <c r="O73" s="251"/>
    </row>
    <row r="74" spans="1:80">
      <c r="A74" s="260"/>
      <c r="B74" s="264"/>
      <c r="C74" s="324" t="s">
        <v>217</v>
      </c>
      <c r="D74" s="325"/>
      <c r="E74" s="265">
        <v>0</v>
      </c>
      <c r="F74" s="266"/>
      <c r="G74" s="267"/>
      <c r="H74" s="268"/>
      <c r="I74" s="262"/>
      <c r="J74" s="269"/>
      <c r="K74" s="262"/>
      <c r="M74" s="263" t="s">
        <v>217</v>
      </c>
      <c r="O74" s="251"/>
    </row>
    <row r="75" spans="1:80">
      <c r="A75" s="252">
        <v>27</v>
      </c>
      <c r="B75" s="253" t="s">
        <v>218</v>
      </c>
      <c r="C75" s="254" t="s">
        <v>219</v>
      </c>
      <c r="D75" s="255" t="s">
        <v>190</v>
      </c>
      <c r="E75" s="256">
        <v>5.7099999999999998E-2</v>
      </c>
      <c r="F75" s="290">
        <v>0</v>
      </c>
      <c r="G75" s="257">
        <f>E75*F75</f>
        <v>0</v>
      </c>
      <c r="H75" s="258">
        <v>1</v>
      </c>
      <c r="I75" s="259">
        <f>E75*H75</f>
        <v>5.7099999999999998E-2</v>
      </c>
      <c r="J75" s="258"/>
      <c r="K75" s="259">
        <f>E75*J75</f>
        <v>0</v>
      </c>
      <c r="O75" s="251">
        <v>2</v>
      </c>
      <c r="AA75" s="224">
        <v>3</v>
      </c>
      <c r="AB75" s="224">
        <v>7</v>
      </c>
      <c r="AC75" s="224">
        <v>14587778</v>
      </c>
      <c r="AZ75" s="224">
        <v>2</v>
      </c>
      <c r="BA75" s="224">
        <f>IF(AZ75=1,G75,0)</f>
        <v>0</v>
      </c>
      <c r="BB75" s="224">
        <f>IF(AZ75=2,G75,0)</f>
        <v>0</v>
      </c>
      <c r="BC75" s="224">
        <f>IF(AZ75=3,G75,0)</f>
        <v>0</v>
      </c>
      <c r="BD75" s="224">
        <f>IF(AZ75=4,G75,0)</f>
        <v>0</v>
      </c>
      <c r="BE75" s="224">
        <f>IF(AZ75=5,G75,0)</f>
        <v>0</v>
      </c>
      <c r="CA75" s="251">
        <v>3</v>
      </c>
      <c r="CB75" s="251">
        <v>7</v>
      </c>
    </row>
    <row r="76" spans="1:80">
      <c r="A76" s="260"/>
      <c r="B76" s="264"/>
      <c r="C76" s="324" t="s">
        <v>220</v>
      </c>
      <c r="D76" s="325"/>
      <c r="E76" s="265">
        <v>5.7099999999999998E-2</v>
      </c>
      <c r="F76" s="266"/>
      <c r="G76" s="267"/>
      <c r="H76" s="268"/>
      <c r="I76" s="262"/>
      <c r="J76" s="269"/>
      <c r="K76" s="262"/>
      <c r="M76" s="263" t="s">
        <v>220</v>
      </c>
      <c r="O76" s="251"/>
    </row>
    <row r="77" spans="1:80">
      <c r="A77" s="252">
        <v>28</v>
      </c>
      <c r="B77" s="253" t="s">
        <v>221</v>
      </c>
      <c r="C77" s="254" t="s">
        <v>222</v>
      </c>
      <c r="D77" s="255" t="s">
        <v>190</v>
      </c>
      <c r="E77" s="256">
        <v>9.9000000000000008E-3</v>
      </c>
      <c r="F77" s="290">
        <v>0</v>
      </c>
      <c r="G77" s="257">
        <f>E77*F77</f>
        <v>0</v>
      </c>
      <c r="H77" s="258">
        <v>1</v>
      </c>
      <c r="I77" s="259">
        <f>E77*H77</f>
        <v>9.9000000000000008E-3</v>
      </c>
      <c r="J77" s="258"/>
      <c r="K77" s="259">
        <f>E77*J77</f>
        <v>0</v>
      </c>
      <c r="O77" s="251">
        <v>2</v>
      </c>
      <c r="AA77" s="224">
        <v>3</v>
      </c>
      <c r="AB77" s="224">
        <v>7</v>
      </c>
      <c r="AC77" s="224">
        <v>15411580</v>
      </c>
      <c r="AZ77" s="224">
        <v>2</v>
      </c>
      <c r="BA77" s="224">
        <f>IF(AZ77=1,G77,0)</f>
        <v>0</v>
      </c>
      <c r="BB77" s="224">
        <f>IF(AZ77=2,G77,0)</f>
        <v>0</v>
      </c>
      <c r="BC77" s="224">
        <f>IF(AZ77=3,G77,0)</f>
        <v>0</v>
      </c>
      <c r="BD77" s="224">
        <f>IF(AZ77=4,G77,0)</f>
        <v>0</v>
      </c>
      <c r="BE77" s="224">
        <f>IF(AZ77=5,G77,0)</f>
        <v>0</v>
      </c>
      <c r="CA77" s="251">
        <v>3</v>
      </c>
      <c r="CB77" s="251">
        <v>7</v>
      </c>
    </row>
    <row r="78" spans="1:80">
      <c r="A78" s="260"/>
      <c r="B78" s="264"/>
      <c r="C78" s="324" t="s">
        <v>223</v>
      </c>
      <c r="D78" s="325"/>
      <c r="E78" s="265">
        <v>9.9000000000000008E-3</v>
      </c>
      <c r="F78" s="266"/>
      <c r="G78" s="267"/>
      <c r="H78" s="268"/>
      <c r="I78" s="262"/>
      <c r="J78" s="269"/>
      <c r="K78" s="262"/>
      <c r="M78" s="263" t="s">
        <v>223</v>
      </c>
      <c r="O78" s="251"/>
    </row>
    <row r="79" spans="1:80">
      <c r="A79" s="252">
        <v>29</v>
      </c>
      <c r="B79" s="253" t="s">
        <v>224</v>
      </c>
      <c r="C79" s="254" t="s">
        <v>225</v>
      </c>
      <c r="D79" s="255" t="s">
        <v>190</v>
      </c>
      <c r="E79" s="256">
        <v>1.7999999999999999E-2</v>
      </c>
      <c r="F79" s="290">
        <v>0</v>
      </c>
      <c r="G79" s="257">
        <f>E79*F79</f>
        <v>0</v>
      </c>
      <c r="H79" s="258">
        <v>1</v>
      </c>
      <c r="I79" s="259">
        <f>E79*H79</f>
        <v>1.7999999999999999E-2</v>
      </c>
      <c r="J79" s="258"/>
      <c r="K79" s="259">
        <f>E79*J79</f>
        <v>0</v>
      </c>
      <c r="O79" s="251">
        <v>2</v>
      </c>
      <c r="AA79" s="224">
        <v>3</v>
      </c>
      <c r="AB79" s="224">
        <v>7</v>
      </c>
      <c r="AC79" s="224">
        <v>15411660</v>
      </c>
      <c r="AZ79" s="224">
        <v>2</v>
      </c>
      <c r="BA79" s="224">
        <f>IF(AZ79=1,G79,0)</f>
        <v>0</v>
      </c>
      <c r="BB79" s="224">
        <f>IF(AZ79=2,G79,0)</f>
        <v>0</v>
      </c>
      <c r="BC79" s="224">
        <f>IF(AZ79=3,G79,0)</f>
        <v>0</v>
      </c>
      <c r="BD79" s="224">
        <f>IF(AZ79=4,G79,0)</f>
        <v>0</v>
      </c>
      <c r="BE79" s="224">
        <f>IF(AZ79=5,G79,0)</f>
        <v>0</v>
      </c>
      <c r="CA79" s="251">
        <v>3</v>
      </c>
      <c r="CB79" s="251">
        <v>7</v>
      </c>
    </row>
    <row r="80" spans="1:80">
      <c r="A80" s="260"/>
      <c r="B80" s="264"/>
      <c r="C80" s="324" t="s">
        <v>226</v>
      </c>
      <c r="D80" s="325"/>
      <c r="E80" s="265">
        <v>1.7999999999999999E-2</v>
      </c>
      <c r="F80" s="266"/>
      <c r="G80" s="267"/>
      <c r="H80" s="268"/>
      <c r="I80" s="262"/>
      <c r="J80" s="269"/>
      <c r="K80" s="262"/>
      <c r="M80" s="263" t="s">
        <v>226</v>
      </c>
      <c r="O80" s="251"/>
    </row>
    <row r="81" spans="1:80">
      <c r="A81" s="252">
        <v>30</v>
      </c>
      <c r="B81" s="253" t="s">
        <v>227</v>
      </c>
      <c r="C81" s="254" t="s">
        <v>228</v>
      </c>
      <c r="D81" s="255" t="s">
        <v>12</v>
      </c>
      <c r="E81" s="256">
        <v>538.77409999999998</v>
      </c>
      <c r="F81" s="290">
        <v>0</v>
      </c>
      <c r="G81" s="257">
        <f>E81*F81</f>
        <v>0</v>
      </c>
      <c r="H81" s="258">
        <v>0</v>
      </c>
      <c r="I81" s="259">
        <f>E81*H81</f>
        <v>0</v>
      </c>
      <c r="J81" s="258">
        <v>0</v>
      </c>
      <c r="K81" s="259">
        <f>E81*J81</f>
        <v>0</v>
      </c>
      <c r="O81" s="251">
        <v>2</v>
      </c>
      <c r="AA81" s="224">
        <v>1</v>
      </c>
      <c r="AB81" s="224">
        <v>7</v>
      </c>
      <c r="AC81" s="224">
        <v>7</v>
      </c>
      <c r="AZ81" s="224">
        <v>2</v>
      </c>
      <c r="BA81" s="224">
        <f>IF(AZ81=1,G81,0)</f>
        <v>0</v>
      </c>
      <c r="BB81" s="224">
        <f>IF(AZ81=2,G81,0)</f>
        <v>0</v>
      </c>
      <c r="BC81" s="224">
        <f>IF(AZ81=3,G81,0)</f>
        <v>0</v>
      </c>
      <c r="BD81" s="224">
        <f>IF(AZ81=4,G81,0)</f>
        <v>0</v>
      </c>
      <c r="BE81" s="224">
        <f>IF(AZ81=5,G81,0)</f>
        <v>0</v>
      </c>
      <c r="CA81" s="251">
        <v>1</v>
      </c>
      <c r="CB81" s="251">
        <v>7</v>
      </c>
    </row>
    <row r="82" spans="1:80">
      <c r="A82" s="270"/>
      <c r="B82" s="271" t="s">
        <v>96</v>
      </c>
      <c r="C82" s="272" t="s">
        <v>193</v>
      </c>
      <c r="D82" s="273"/>
      <c r="E82" s="274"/>
      <c r="F82" s="275"/>
      <c r="G82" s="276">
        <f>SUM(G57:G81)</f>
        <v>0</v>
      </c>
      <c r="H82" s="277"/>
      <c r="I82" s="278">
        <f>SUM(I57:I81)</f>
        <v>0.53086338000000222</v>
      </c>
      <c r="J82" s="277"/>
      <c r="K82" s="278">
        <f>SUM(K57:K81)</f>
        <v>0</v>
      </c>
      <c r="O82" s="251">
        <v>4</v>
      </c>
      <c r="BA82" s="279">
        <f>SUM(BA57:BA81)</f>
        <v>0</v>
      </c>
      <c r="BB82" s="279">
        <f>SUM(BB57:BB81)</f>
        <v>0</v>
      </c>
      <c r="BC82" s="279">
        <f>SUM(BC57:BC81)</f>
        <v>0</v>
      </c>
      <c r="BD82" s="279">
        <f>SUM(BD57:BD81)</f>
        <v>0</v>
      </c>
      <c r="BE82" s="279">
        <f>SUM(BE57:BE81)</f>
        <v>0</v>
      </c>
    </row>
    <row r="83" spans="1:80">
      <c r="A83" s="241" t="s">
        <v>95</v>
      </c>
      <c r="B83" s="242" t="s">
        <v>229</v>
      </c>
      <c r="C83" s="243" t="s">
        <v>230</v>
      </c>
      <c r="D83" s="244"/>
      <c r="E83" s="245"/>
      <c r="F83" s="245"/>
      <c r="G83" s="246"/>
      <c r="H83" s="247"/>
      <c r="I83" s="248"/>
      <c r="J83" s="249"/>
      <c r="K83" s="250"/>
      <c r="O83" s="251">
        <v>1</v>
      </c>
    </row>
    <row r="84" spans="1:80">
      <c r="A84" s="252">
        <v>31</v>
      </c>
      <c r="B84" s="253" t="s">
        <v>232</v>
      </c>
      <c r="C84" s="254" t="s">
        <v>233</v>
      </c>
      <c r="D84" s="255" t="s">
        <v>174</v>
      </c>
      <c r="E84" s="256">
        <v>20</v>
      </c>
      <c r="F84" s="290">
        <v>0</v>
      </c>
      <c r="G84" s="257">
        <f>E84*F84</f>
        <v>0</v>
      </c>
      <c r="H84" s="258">
        <v>1.4470000000002901E-2</v>
      </c>
      <c r="I84" s="259">
        <f>E84*H84</f>
        <v>0.289400000000058</v>
      </c>
      <c r="J84" s="258">
        <v>0</v>
      </c>
      <c r="K84" s="259">
        <f>E84*J84</f>
        <v>0</v>
      </c>
      <c r="O84" s="251">
        <v>2</v>
      </c>
      <c r="AA84" s="224">
        <v>1</v>
      </c>
      <c r="AB84" s="224">
        <v>7</v>
      </c>
      <c r="AC84" s="224">
        <v>7</v>
      </c>
      <c r="AZ84" s="224">
        <v>2</v>
      </c>
      <c r="BA84" s="224">
        <f>IF(AZ84=1,G84,0)</f>
        <v>0</v>
      </c>
      <c r="BB84" s="224">
        <f>IF(AZ84=2,G84,0)</f>
        <v>0</v>
      </c>
      <c r="BC84" s="224">
        <f>IF(AZ84=3,G84,0)</f>
        <v>0</v>
      </c>
      <c r="BD84" s="224">
        <f>IF(AZ84=4,G84,0)</f>
        <v>0</v>
      </c>
      <c r="BE84" s="224">
        <f>IF(AZ84=5,G84,0)</f>
        <v>0</v>
      </c>
      <c r="CA84" s="251">
        <v>1</v>
      </c>
      <c r="CB84" s="251">
        <v>7</v>
      </c>
    </row>
    <row r="85" spans="1:80">
      <c r="A85" s="260"/>
      <c r="B85" s="264"/>
      <c r="C85" s="324" t="s">
        <v>234</v>
      </c>
      <c r="D85" s="325"/>
      <c r="E85" s="265">
        <v>20</v>
      </c>
      <c r="F85" s="266"/>
      <c r="G85" s="267"/>
      <c r="H85" s="268"/>
      <c r="I85" s="262"/>
      <c r="J85" s="269"/>
      <c r="K85" s="262"/>
      <c r="M85" s="263" t="s">
        <v>234</v>
      </c>
      <c r="O85" s="251"/>
    </row>
    <row r="86" spans="1:80">
      <c r="A86" s="270"/>
      <c r="B86" s="271" t="s">
        <v>96</v>
      </c>
      <c r="C86" s="272" t="s">
        <v>231</v>
      </c>
      <c r="D86" s="273"/>
      <c r="E86" s="274"/>
      <c r="F86" s="275"/>
      <c r="G86" s="276">
        <f>SUM(G83:G85)</f>
        <v>0</v>
      </c>
      <c r="H86" s="277"/>
      <c r="I86" s="278">
        <f>SUM(I83:I85)</f>
        <v>0.289400000000058</v>
      </c>
      <c r="J86" s="277"/>
      <c r="K86" s="278">
        <f>SUM(K83:K85)</f>
        <v>0</v>
      </c>
      <c r="O86" s="251">
        <v>4</v>
      </c>
      <c r="BA86" s="279">
        <f>SUM(BA83:BA85)</f>
        <v>0</v>
      </c>
      <c r="BB86" s="279">
        <f>SUM(BB83:BB85)</f>
        <v>0</v>
      </c>
      <c r="BC86" s="279">
        <f>SUM(BC83:BC85)</f>
        <v>0</v>
      </c>
      <c r="BD86" s="279">
        <f>SUM(BD83:BD85)</f>
        <v>0</v>
      </c>
      <c r="BE86" s="279">
        <f>SUM(BE83:BE85)</f>
        <v>0</v>
      </c>
    </row>
    <row r="87" spans="1:80">
      <c r="A87" s="241" t="s">
        <v>95</v>
      </c>
      <c r="B87" s="242" t="s">
        <v>235</v>
      </c>
      <c r="C87" s="243" t="s">
        <v>236</v>
      </c>
      <c r="D87" s="244"/>
      <c r="E87" s="245"/>
      <c r="F87" s="245"/>
      <c r="G87" s="246"/>
      <c r="H87" s="247"/>
      <c r="I87" s="248"/>
      <c r="J87" s="249"/>
      <c r="K87" s="250"/>
      <c r="O87" s="251">
        <v>1</v>
      </c>
    </row>
    <row r="88" spans="1:80">
      <c r="A88" s="252">
        <v>32</v>
      </c>
      <c r="B88" s="253" t="s">
        <v>238</v>
      </c>
      <c r="C88" s="254" t="s">
        <v>239</v>
      </c>
      <c r="D88" s="255" t="s">
        <v>133</v>
      </c>
      <c r="E88" s="256">
        <v>18.097000000000001</v>
      </c>
      <c r="F88" s="290">
        <v>0</v>
      </c>
      <c r="G88" s="257">
        <f>E88*F88</f>
        <v>0</v>
      </c>
      <c r="H88" s="258">
        <v>5.3000000000036395E-4</v>
      </c>
      <c r="I88" s="259">
        <f>E88*H88</f>
        <v>9.5914100000065866E-3</v>
      </c>
      <c r="J88" s="258">
        <v>0</v>
      </c>
      <c r="K88" s="259">
        <f>E88*J88</f>
        <v>0</v>
      </c>
      <c r="O88" s="251">
        <v>2</v>
      </c>
      <c r="AA88" s="224">
        <v>1</v>
      </c>
      <c r="AB88" s="224">
        <v>7</v>
      </c>
      <c r="AC88" s="224">
        <v>7</v>
      </c>
      <c r="AZ88" s="224">
        <v>2</v>
      </c>
      <c r="BA88" s="224">
        <f>IF(AZ88=1,G88,0)</f>
        <v>0</v>
      </c>
      <c r="BB88" s="224">
        <f>IF(AZ88=2,G88,0)</f>
        <v>0</v>
      </c>
      <c r="BC88" s="224">
        <f>IF(AZ88=3,G88,0)</f>
        <v>0</v>
      </c>
      <c r="BD88" s="224">
        <f>IF(AZ88=4,G88,0)</f>
        <v>0</v>
      </c>
      <c r="BE88" s="224">
        <f>IF(AZ88=5,G88,0)</f>
        <v>0</v>
      </c>
      <c r="CA88" s="251">
        <v>1</v>
      </c>
      <c r="CB88" s="251">
        <v>7</v>
      </c>
    </row>
    <row r="89" spans="1:80">
      <c r="A89" s="260"/>
      <c r="B89" s="264"/>
      <c r="C89" s="324" t="s">
        <v>240</v>
      </c>
      <c r="D89" s="325"/>
      <c r="E89" s="265">
        <v>2.7040000000000002</v>
      </c>
      <c r="F89" s="266"/>
      <c r="G89" s="267"/>
      <c r="H89" s="268"/>
      <c r="I89" s="262"/>
      <c r="J89" s="269"/>
      <c r="K89" s="262"/>
      <c r="M89" s="263" t="s">
        <v>240</v>
      </c>
      <c r="O89" s="251"/>
    </row>
    <row r="90" spans="1:80">
      <c r="A90" s="260"/>
      <c r="B90" s="264"/>
      <c r="C90" s="324" t="s">
        <v>241</v>
      </c>
      <c r="D90" s="325"/>
      <c r="E90" s="265">
        <v>10.4</v>
      </c>
      <c r="F90" s="266"/>
      <c r="G90" s="267"/>
      <c r="H90" s="268"/>
      <c r="I90" s="262"/>
      <c r="J90" s="269"/>
      <c r="K90" s="262"/>
      <c r="M90" s="263" t="s">
        <v>241</v>
      </c>
      <c r="O90" s="251"/>
    </row>
    <row r="91" spans="1:80">
      <c r="A91" s="260"/>
      <c r="B91" s="264"/>
      <c r="C91" s="324" t="s">
        <v>242</v>
      </c>
      <c r="D91" s="325"/>
      <c r="E91" s="265">
        <v>1.141</v>
      </c>
      <c r="F91" s="266"/>
      <c r="G91" s="267"/>
      <c r="H91" s="268"/>
      <c r="I91" s="262"/>
      <c r="J91" s="269"/>
      <c r="K91" s="262"/>
      <c r="M91" s="263" t="s">
        <v>242</v>
      </c>
      <c r="O91" s="251"/>
    </row>
    <row r="92" spans="1:80">
      <c r="A92" s="260"/>
      <c r="B92" s="264"/>
      <c r="C92" s="324" t="s">
        <v>243</v>
      </c>
      <c r="D92" s="325"/>
      <c r="E92" s="265">
        <v>0.65200000000000002</v>
      </c>
      <c r="F92" s="266"/>
      <c r="G92" s="267"/>
      <c r="H92" s="268"/>
      <c r="I92" s="262"/>
      <c r="J92" s="269"/>
      <c r="K92" s="262"/>
      <c r="M92" s="263" t="s">
        <v>243</v>
      </c>
      <c r="O92" s="251"/>
    </row>
    <row r="93" spans="1:80">
      <c r="A93" s="260"/>
      <c r="B93" s="264"/>
      <c r="C93" s="324" t="s">
        <v>244</v>
      </c>
      <c r="D93" s="325"/>
      <c r="E93" s="265">
        <v>3.2</v>
      </c>
      <c r="F93" s="266"/>
      <c r="G93" s="267"/>
      <c r="H93" s="268"/>
      <c r="I93" s="262"/>
      <c r="J93" s="269"/>
      <c r="K93" s="262"/>
      <c r="M93" s="263" t="s">
        <v>244</v>
      </c>
      <c r="O93" s="251"/>
    </row>
    <row r="94" spans="1:80">
      <c r="A94" s="270"/>
      <c r="B94" s="271" t="s">
        <v>96</v>
      </c>
      <c r="C94" s="272" t="s">
        <v>237</v>
      </c>
      <c r="D94" s="273"/>
      <c r="E94" s="274"/>
      <c r="F94" s="275"/>
      <c r="G94" s="276">
        <f>SUM(G87:G93)</f>
        <v>0</v>
      </c>
      <c r="H94" s="277"/>
      <c r="I94" s="278">
        <f>SUM(I87:I93)</f>
        <v>9.5914100000065866E-3</v>
      </c>
      <c r="J94" s="277"/>
      <c r="K94" s="278">
        <f>SUM(K87:K93)</f>
        <v>0</v>
      </c>
      <c r="O94" s="251">
        <v>4</v>
      </c>
      <c r="BA94" s="279">
        <f>SUM(BA87:BA93)</f>
        <v>0</v>
      </c>
      <c r="BB94" s="279">
        <f>SUM(BB87:BB93)</f>
        <v>0</v>
      </c>
      <c r="BC94" s="279">
        <f>SUM(BC87:BC93)</f>
        <v>0</v>
      </c>
      <c r="BD94" s="279">
        <f>SUM(BD87:BD93)</f>
        <v>0</v>
      </c>
      <c r="BE94" s="279">
        <f>SUM(BE87:BE93)</f>
        <v>0</v>
      </c>
    </row>
    <row r="95" spans="1:80">
      <c r="A95" s="241" t="s">
        <v>95</v>
      </c>
      <c r="B95" s="242" t="s">
        <v>245</v>
      </c>
      <c r="C95" s="243" t="s">
        <v>246</v>
      </c>
      <c r="D95" s="244"/>
      <c r="E95" s="245"/>
      <c r="F95" s="245"/>
      <c r="G95" s="246"/>
      <c r="H95" s="247"/>
      <c r="I95" s="248"/>
      <c r="J95" s="249"/>
      <c r="K95" s="250"/>
      <c r="O95" s="251">
        <v>1</v>
      </c>
    </row>
    <row r="96" spans="1:80">
      <c r="A96" s="252">
        <v>33</v>
      </c>
      <c r="B96" s="253" t="s">
        <v>248</v>
      </c>
      <c r="C96" s="254" t="s">
        <v>249</v>
      </c>
      <c r="D96" s="255" t="s">
        <v>133</v>
      </c>
      <c r="E96" s="256">
        <v>426.274</v>
      </c>
      <c r="F96" s="290">
        <v>0</v>
      </c>
      <c r="G96" s="257">
        <f>E96*F96</f>
        <v>0</v>
      </c>
      <c r="H96" s="258">
        <v>7.0000000000014495E-5</v>
      </c>
      <c r="I96" s="259">
        <f>E96*H96</f>
        <v>2.9839180000006179E-2</v>
      </c>
      <c r="J96" s="258"/>
      <c r="K96" s="259">
        <f>E96*J96</f>
        <v>0</v>
      </c>
      <c r="O96" s="251">
        <v>2</v>
      </c>
      <c r="AA96" s="224">
        <v>12</v>
      </c>
      <c r="AB96" s="224">
        <v>0</v>
      </c>
      <c r="AC96" s="224">
        <v>32</v>
      </c>
      <c r="AZ96" s="224">
        <v>2</v>
      </c>
      <c r="BA96" s="224">
        <f>IF(AZ96=1,G96,0)</f>
        <v>0</v>
      </c>
      <c r="BB96" s="224">
        <f>IF(AZ96=2,G96,0)</f>
        <v>0</v>
      </c>
      <c r="BC96" s="224">
        <f>IF(AZ96=3,G96,0)</f>
        <v>0</v>
      </c>
      <c r="BD96" s="224">
        <f>IF(AZ96=4,G96,0)</f>
        <v>0</v>
      </c>
      <c r="BE96" s="224">
        <f>IF(AZ96=5,G96,0)</f>
        <v>0</v>
      </c>
      <c r="CA96" s="251">
        <v>12</v>
      </c>
      <c r="CB96" s="251">
        <v>0</v>
      </c>
    </row>
    <row r="97" spans="1:80">
      <c r="A97" s="260"/>
      <c r="B97" s="264"/>
      <c r="C97" s="324" t="s">
        <v>141</v>
      </c>
      <c r="D97" s="325"/>
      <c r="E97" s="265">
        <v>25.488</v>
      </c>
      <c r="F97" s="266"/>
      <c r="G97" s="267"/>
      <c r="H97" s="268"/>
      <c r="I97" s="262"/>
      <c r="J97" s="269"/>
      <c r="K97" s="262"/>
      <c r="M97" s="263" t="s">
        <v>141</v>
      </c>
      <c r="O97" s="251"/>
    </row>
    <row r="98" spans="1:80">
      <c r="A98" s="260"/>
      <c r="B98" s="264"/>
      <c r="C98" s="324" t="s">
        <v>151</v>
      </c>
      <c r="D98" s="325"/>
      <c r="E98" s="265">
        <v>5.5659999999999998</v>
      </c>
      <c r="F98" s="266"/>
      <c r="G98" s="267"/>
      <c r="H98" s="268"/>
      <c r="I98" s="262"/>
      <c r="J98" s="269"/>
      <c r="K98" s="262"/>
      <c r="M98" s="263" t="s">
        <v>151</v>
      </c>
      <c r="O98" s="251"/>
    </row>
    <row r="99" spans="1:80">
      <c r="A99" s="260"/>
      <c r="B99" s="264"/>
      <c r="C99" s="324" t="s">
        <v>250</v>
      </c>
      <c r="D99" s="325"/>
      <c r="E99" s="265">
        <v>235.32</v>
      </c>
      <c r="F99" s="266"/>
      <c r="G99" s="267"/>
      <c r="H99" s="268"/>
      <c r="I99" s="262"/>
      <c r="J99" s="269"/>
      <c r="K99" s="262"/>
      <c r="M99" s="263" t="s">
        <v>250</v>
      </c>
      <c r="O99" s="251"/>
    </row>
    <row r="100" spans="1:80">
      <c r="A100" s="260"/>
      <c r="B100" s="264"/>
      <c r="C100" s="324" t="s">
        <v>251</v>
      </c>
      <c r="D100" s="325"/>
      <c r="E100" s="265">
        <v>42.75</v>
      </c>
      <c r="F100" s="266"/>
      <c r="G100" s="267"/>
      <c r="H100" s="268"/>
      <c r="I100" s="262"/>
      <c r="J100" s="269"/>
      <c r="K100" s="262"/>
      <c r="M100" s="263" t="s">
        <v>251</v>
      </c>
      <c r="O100" s="251"/>
    </row>
    <row r="101" spans="1:80">
      <c r="A101" s="260"/>
      <c r="B101" s="264"/>
      <c r="C101" s="324" t="s">
        <v>252</v>
      </c>
      <c r="D101" s="325"/>
      <c r="E101" s="265">
        <v>117.15</v>
      </c>
      <c r="F101" s="266"/>
      <c r="G101" s="267"/>
      <c r="H101" s="268"/>
      <c r="I101" s="262"/>
      <c r="J101" s="269"/>
      <c r="K101" s="262"/>
      <c r="M101" s="263" t="s">
        <v>252</v>
      </c>
      <c r="O101" s="251"/>
    </row>
    <row r="102" spans="1:80">
      <c r="A102" s="252">
        <v>34</v>
      </c>
      <c r="B102" s="253" t="s">
        <v>253</v>
      </c>
      <c r="C102" s="254" t="s">
        <v>254</v>
      </c>
      <c r="D102" s="255" t="s">
        <v>133</v>
      </c>
      <c r="E102" s="256">
        <v>413.05799999999999</v>
      </c>
      <c r="F102" s="290"/>
      <c r="G102" s="257">
        <f>E102*F102</f>
        <v>0</v>
      </c>
      <c r="H102" s="258">
        <v>1.5000000000009499E-4</v>
      </c>
      <c r="I102" s="259">
        <f>E102*H102</f>
        <v>6.1958700000039238E-2</v>
      </c>
      <c r="J102" s="258"/>
      <c r="K102" s="259">
        <f>E102*J102</f>
        <v>0</v>
      </c>
      <c r="O102" s="251">
        <v>2</v>
      </c>
      <c r="AA102" s="224">
        <v>12</v>
      </c>
      <c r="AB102" s="224">
        <v>0</v>
      </c>
      <c r="AC102" s="224">
        <v>33</v>
      </c>
      <c r="AZ102" s="224">
        <v>2</v>
      </c>
      <c r="BA102" s="224">
        <f>IF(AZ102=1,G102,0)</f>
        <v>0</v>
      </c>
      <c r="BB102" s="224">
        <f>IF(AZ102=2,G102,0)</f>
        <v>0</v>
      </c>
      <c r="BC102" s="224">
        <f>IF(AZ102=3,G102,0)</f>
        <v>0</v>
      </c>
      <c r="BD102" s="224">
        <f>IF(AZ102=4,G102,0)</f>
        <v>0</v>
      </c>
      <c r="BE102" s="224">
        <f>IF(AZ102=5,G102,0)</f>
        <v>0</v>
      </c>
      <c r="CA102" s="251">
        <v>12</v>
      </c>
      <c r="CB102" s="251">
        <v>0</v>
      </c>
    </row>
    <row r="103" spans="1:80">
      <c r="A103" s="270"/>
      <c r="B103" s="271" t="s">
        <v>96</v>
      </c>
      <c r="C103" s="272" t="s">
        <v>247</v>
      </c>
      <c r="D103" s="273"/>
      <c r="E103" s="274"/>
      <c r="F103" s="275"/>
      <c r="G103" s="276">
        <f>SUM(G95:G102)</f>
        <v>0</v>
      </c>
      <c r="H103" s="277"/>
      <c r="I103" s="278">
        <f>SUM(I95:I102)</f>
        <v>9.179788000004542E-2</v>
      </c>
      <c r="J103" s="277"/>
      <c r="K103" s="278">
        <f>SUM(K95:K102)</f>
        <v>0</v>
      </c>
      <c r="O103" s="251">
        <v>4</v>
      </c>
      <c r="BA103" s="279">
        <f>SUM(BA95:BA102)</f>
        <v>0</v>
      </c>
      <c r="BB103" s="279">
        <f>SUM(BB95:BB102)</f>
        <v>0</v>
      </c>
      <c r="BC103" s="279">
        <f>SUM(BC95:BC102)</f>
        <v>0</v>
      </c>
      <c r="BD103" s="279">
        <f>SUM(BD95:BD102)</f>
        <v>0</v>
      </c>
      <c r="BE103" s="279">
        <f>SUM(BE95:BE102)</f>
        <v>0</v>
      </c>
    </row>
    <row r="104" spans="1:80">
      <c r="A104" s="241" t="s">
        <v>95</v>
      </c>
      <c r="B104" s="242" t="s">
        <v>255</v>
      </c>
      <c r="C104" s="243" t="s">
        <v>256</v>
      </c>
      <c r="D104" s="244"/>
      <c r="E104" s="245"/>
      <c r="F104" s="245"/>
      <c r="G104" s="246"/>
      <c r="H104" s="247"/>
      <c r="I104" s="248"/>
      <c r="J104" s="249"/>
      <c r="K104" s="250"/>
      <c r="O104" s="251">
        <v>1</v>
      </c>
    </row>
    <row r="105" spans="1:80" ht="22.5">
      <c r="A105" s="252">
        <v>35</v>
      </c>
      <c r="B105" s="253" t="s">
        <v>258</v>
      </c>
      <c r="C105" s="254" t="s">
        <v>259</v>
      </c>
      <c r="D105" s="255" t="s">
        <v>133</v>
      </c>
      <c r="E105" s="256">
        <v>3.0680000000000001</v>
      </c>
      <c r="F105" s="290">
        <v>0</v>
      </c>
      <c r="G105" s="257">
        <f>E105*F105</f>
        <v>0</v>
      </c>
      <c r="H105" s="258">
        <v>0</v>
      </c>
      <c r="I105" s="259">
        <f>E105*H105</f>
        <v>0</v>
      </c>
      <c r="J105" s="258"/>
      <c r="K105" s="259">
        <f>E105*J105</f>
        <v>0</v>
      </c>
      <c r="O105" s="251">
        <v>2</v>
      </c>
      <c r="AA105" s="224">
        <v>12</v>
      </c>
      <c r="AB105" s="224">
        <v>0</v>
      </c>
      <c r="AC105" s="224">
        <v>34</v>
      </c>
      <c r="AZ105" s="224">
        <v>2</v>
      </c>
      <c r="BA105" s="224">
        <f>IF(AZ105=1,G105,0)</f>
        <v>0</v>
      </c>
      <c r="BB105" s="224">
        <f>IF(AZ105=2,G105,0)</f>
        <v>0</v>
      </c>
      <c r="BC105" s="224">
        <f>IF(AZ105=3,G105,0)</f>
        <v>0</v>
      </c>
      <c r="BD105" s="224">
        <f>IF(AZ105=4,G105,0)</f>
        <v>0</v>
      </c>
      <c r="BE105" s="224">
        <f>IF(AZ105=5,G105,0)</f>
        <v>0</v>
      </c>
      <c r="CA105" s="251">
        <v>12</v>
      </c>
      <c r="CB105" s="251">
        <v>0</v>
      </c>
    </row>
    <row r="106" spans="1:80">
      <c r="A106" s="260"/>
      <c r="B106" s="261"/>
      <c r="C106" s="331" t="s">
        <v>260</v>
      </c>
      <c r="D106" s="332"/>
      <c r="E106" s="332"/>
      <c r="F106" s="332"/>
      <c r="G106" s="333"/>
      <c r="I106" s="262"/>
      <c r="K106" s="262"/>
      <c r="L106" s="263" t="s">
        <v>260</v>
      </c>
      <c r="O106" s="251">
        <v>3</v>
      </c>
    </row>
    <row r="107" spans="1:80">
      <c r="A107" s="260"/>
      <c r="B107" s="264"/>
      <c r="C107" s="324" t="s">
        <v>261</v>
      </c>
      <c r="D107" s="325"/>
      <c r="E107" s="265">
        <v>3.0680000000000001</v>
      </c>
      <c r="F107" s="266"/>
      <c r="G107" s="267"/>
      <c r="H107" s="268"/>
      <c r="I107" s="262"/>
      <c r="J107" s="269"/>
      <c r="K107" s="262"/>
      <c r="M107" s="263" t="s">
        <v>261</v>
      </c>
      <c r="O107" s="251"/>
    </row>
    <row r="108" spans="1:80">
      <c r="A108" s="252">
        <v>36</v>
      </c>
      <c r="B108" s="253" t="s">
        <v>262</v>
      </c>
      <c r="C108" s="254" t="s">
        <v>263</v>
      </c>
      <c r="D108" s="255" t="s">
        <v>12</v>
      </c>
      <c r="E108" s="256">
        <v>81.302000000000007</v>
      </c>
      <c r="F108" s="290">
        <v>0</v>
      </c>
      <c r="G108" s="257">
        <f>E108*F108</f>
        <v>0</v>
      </c>
      <c r="H108" s="258">
        <v>0</v>
      </c>
      <c r="I108" s="259">
        <f>E108*H108</f>
        <v>0</v>
      </c>
      <c r="J108" s="258">
        <v>0</v>
      </c>
      <c r="K108" s="259">
        <f>E108*J108</f>
        <v>0</v>
      </c>
      <c r="O108" s="251">
        <v>2</v>
      </c>
      <c r="AA108" s="224">
        <v>1</v>
      </c>
      <c r="AB108" s="224">
        <v>7</v>
      </c>
      <c r="AC108" s="224">
        <v>7</v>
      </c>
      <c r="AZ108" s="224">
        <v>2</v>
      </c>
      <c r="BA108" s="224">
        <f>IF(AZ108=1,G108,0)</f>
        <v>0</v>
      </c>
      <c r="BB108" s="224">
        <f>IF(AZ108=2,G108,0)</f>
        <v>0</v>
      </c>
      <c r="BC108" s="224">
        <f>IF(AZ108=3,G108,0)</f>
        <v>0</v>
      </c>
      <c r="BD108" s="224">
        <f>IF(AZ108=4,G108,0)</f>
        <v>0</v>
      </c>
      <c r="BE108" s="224">
        <f>IF(AZ108=5,G108,0)</f>
        <v>0</v>
      </c>
      <c r="CA108" s="251">
        <v>1</v>
      </c>
      <c r="CB108" s="251">
        <v>7</v>
      </c>
    </row>
    <row r="109" spans="1:80">
      <c r="A109" s="270"/>
      <c r="B109" s="271" t="s">
        <v>96</v>
      </c>
      <c r="C109" s="272" t="s">
        <v>257</v>
      </c>
      <c r="D109" s="273"/>
      <c r="E109" s="274"/>
      <c r="F109" s="275"/>
      <c r="G109" s="276">
        <f>SUM(G104:G108)</f>
        <v>0</v>
      </c>
      <c r="H109" s="277"/>
      <c r="I109" s="278">
        <f>SUM(I104:I108)</f>
        <v>0</v>
      </c>
      <c r="J109" s="277"/>
      <c r="K109" s="278">
        <f>SUM(K104:K108)</f>
        <v>0</v>
      </c>
      <c r="O109" s="251">
        <v>4</v>
      </c>
      <c r="BA109" s="279">
        <f>SUM(BA104:BA108)</f>
        <v>0</v>
      </c>
      <c r="BB109" s="279">
        <f>SUM(BB104:BB108)</f>
        <v>0</v>
      </c>
      <c r="BC109" s="279">
        <f>SUM(BC104:BC108)</f>
        <v>0</v>
      </c>
      <c r="BD109" s="279">
        <f>SUM(BD104:BD108)</f>
        <v>0</v>
      </c>
      <c r="BE109" s="279">
        <f>SUM(BE104:BE108)</f>
        <v>0</v>
      </c>
    </row>
    <row r="110" spans="1:80">
      <c r="A110" s="241" t="s">
        <v>95</v>
      </c>
      <c r="B110" s="242" t="s">
        <v>264</v>
      </c>
      <c r="C110" s="243" t="s">
        <v>265</v>
      </c>
      <c r="D110" s="244"/>
      <c r="E110" s="245"/>
      <c r="F110" s="245"/>
      <c r="G110" s="246"/>
      <c r="H110" s="247"/>
      <c r="I110" s="248"/>
      <c r="J110" s="249"/>
      <c r="K110" s="250"/>
      <c r="O110" s="251">
        <v>1</v>
      </c>
    </row>
    <row r="111" spans="1:80" ht="22.5">
      <c r="A111" s="252">
        <v>37</v>
      </c>
      <c r="B111" s="253" t="s">
        <v>267</v>
      </c>
      <c r="C111" s="254" t="s">
        <v>268</v>
      </c>
      <c r="D111" s="255" t="s">
        <v>112</v>
      </c>
      <c r="E111" s="256">
        <v>1</v>
      </c>
      <c r="F111" s="290">
        <v>0</v>
      </c>
      <c r="G111" s="257">
        <f>E111*F111</f>
        <v>0</v>
      </c>
      <c r="H111" s="258">
        <v>0</v>
      </c>
      <c r="I111" s="259">
        <f>E111*H111</f>
        <v>0</v>
      </c>
      <c r="J111" s="258"/>
      <c r="K111" s="259">
        <f>E111*J111</f>
        <v>0</v>
      </c>
      <c r="O111" s="251">
        <v>2</v>
      </c>
      <c r="AA111" s="224">
        <v>12</v>
      </c>
      <c r="AB111" s="224">
        <v>0</v>
      </c>
      <c r="AC111" s="224">
        <v>36</v>
      </c>
      <c r="AZ111" s="224">
        <v>4</v>
      </c>
      <c r="BA111" s="224">
        <f>IF(AZ111=1,G111,0)</f>
        <v>0</v>
      </c>
      <c r="BB111" s="224">
        <f>IF(AZ111=2,G111,0)</f>
        <v>0</v>
      </c>
      <c r="BC111" s="224">
        <f>IF(AZ111=3,G111,0)</f>
        <v>0</v>
      </c>
      <c r="BD111" s="224">
        <f>IF(AZ111=4,G111,0)</f>
        <v>0</v>
      </c>
      <c r="BE111" s="224">
        <f>IF(AZ111=5,G111,0)</f>
        <v>0</v>
      </c>
      <c r="CA111" s="251">
        <v>12</v>
      </c>
      <c r="CB111" s="251">
        <v>0</v>
      </c>
    </row>
    <row r="112" spans="1:80">
      <c r="A112" s="270"/>
      <c r="B112" s="271" t="s">
        <v>96</v>
      </c>
      <c r="C112" s="272" t="s">
        <v>266</v>
      </c>
      <c r="D112" s="273"/>
      <c r="E112" s="274"/>
      <c r="F112" s="275"/>
      <c r="G112" s="276">
        <f>SUM(G110:G111)</f>
        <v>0</v>
      </c>
      <c r="H112" s="277"/>
      <c r="I112" s="278">
        <f>SUM(I110:I111)</f>
        <v>0</v>
      </c>
      <c r="J112" s="277"/>
      <c r="K112" s="278">
        <f>SUM(K110:K111)</f>
        <v>0</v>
      </c>
      <c r="O112" s="251">
        <v>4</v>
      </c>
      <c r="BA112" s="279">
        <f>SUM(BA110:BA111)</f>
        <v>0</v>
      </c>
      <c r="BB112" s="279">
        <f>SUM(BB110:BB111)</f>
        <v>0</v>
      </c>
      <c r="BC112" s="279">
        <f>SUM(BC110:BC111)</f>
        <v>0</v>
      </c>
      <c r="BD112" s="279">
        <f>SUM(BD110:BD111)</f>
        <v>0</v>
      </c>
      <c r="BE112" s="279">
        <f>SUM(BE110:BE111)</f>
        <v>0</v>
      </c>
    </row>
    <row r="113" spans="1:80">
      <c r="A113" s="241" t="s">
        <v>95</v>
      </c>
      <c r="B113" s="242" t="s">
        <v>269</v>
      </c>
      <c r="C113" s="243" t="s">
        <v>270</v>
      </c>
      <c r="D113" s="244"/>
      <c r="E113" s="245"/>
      <c r="F113" s="245"/>
      <c r="G113" s="246"/>
      <c r="H113" s="247"/>
      <c r="I113" s="248"/>
      <c r="J113" s="249"/>
      <c r="K113" s="250"/>
      <c r="O113" s="251">
        <v>1</v>
      </c>
    </row>
    <row r="114" spans="1:80">
      <c r="A114" s="252">
        <v>38</v>
      </c>
      <c r="B114" s="253" t="s">
        <v>272</v>
      </c>
      <c r="C114" s="254" t="s">
        <v>273</v>
      </c>
      <c r="D114" s="255" t="s">
        <v>112</v>
      </c>
      <c r="E114" s="256">
        <v>1</v>
      </c>
      <c r="F114" s="290">
        <v>0</v>
      </c>
      <c r="G114" s="257">
        <f>E114*F114</f>
        <v>0</v>
      </c>
      <c r="H114" s="258">
        <v>0</v>
      </c>
      <c r="I114" s="259">
        <f>E114*H114</f>
        <v>0</v>
      </c>
      <c r="J114" s="258"/>
      <c r="K114" s="259">
        <f>E114*J114</f>
        <v>0</v>
      </c>
      <c r="O114" s="251">
        <v>2</v>
      </c>
      <c r="AA114" s="224">
        <v>12</v>
      </c>
      <c r="AB114" s="224">
        <v>0</v>
      </c>
      <c r="AC114" s="224">
        <v>37</v>
      </c>
      <c r="AZ114" s="224">
        <v>4</v>
      </c>
      <c r="BA114" s="224">
        <f>IF(AZ114=1,G114,0)</f>
        <v>0</v>
      </c>
      <c r="BB114" s="224">
        <f>IF(AZ114=2,G114,0)</f>
        <v>0</v>
      </c>
      <c r="BC114" s="224">
        <f>IF(AZ114=3,G114,0)</f>
        <v>0</v>
      </c>
      <c r="BD114" s="224">
        <f>IF(AZ114=4,G114,0)</f>
        <v>0</v>
      </c>
      <c r="BE114" s="224">
        <f>IF(AZ114=5,G114,0)</f>
        <v>0</v>
      </c>
      <c r="CA114" s="251">
        <v>12</v>
      </c>
      <c r="CB114" s="251">
        <v>0</v>
      </c>
    </row>
    <row r="115" spans="1:80" ht="22.5">
      <c r="A115" s="252">
        <v>39</v>
      </c>
      <c r="B115" s="253" t="s">
        <v>274</v>
      </c>
      <c r="C115" s="254" t="s">
        <v>275</v>
      </c>
      <c r="D115" s="255" t="s">
        <v>112</v>
      </c>
      <c r="E115" s="256">
        <v>1</v>
      </c>
      <c r="F115" s="290">
        <v>0</v>
      </c>
      <c r="G115" s="257">
        <f>E115*F115</f>
        <v>0</v>
      </c>
      <c r="H115" s="258">
        <v>0</v>
      </c>
      <c r="I115" s="259">
        <f>E115*H115</f>
        <v>0</v>
      </c>
      <c r="J115" s="258"/>
      <c r="K115" s="259">
        <f>E115*J115</f>
        <v>0</v>
      </c>
      <c r="O115" s="251">
        <v>2</v>
      </c>
      <c r="AA115" s="224">
        <v>12</v>
      </c>
      <c r="AB115" s="224">
        <v>0</v>
      </c>
      <c r="AC115" s="224">
        <v>38</v>
      </c>
      <c r="AZ115" s="224">
        <v>4</v>
      </c>
      <c r="BA115" s="224">
        <f>IF(AZ115=1,G115,0)</f>
        <v>0</v>
      </c>
      <c r="BB115" s="224">
        <f>IF(AZ115=2,G115,0)</f>
        <v>0</v>
      </c>
      <c r="BC115" s="224">
        <f>IF(AZ115=3,G115,0)</f>
        <v>0</v>
      </c>
      <c r="BD115" s="224">
        <f>IF(AZ115=4,G115,0)</f>
        <v>0</v>
      </c>
      <c r="BE115" s="224">
        <f>IF(AZ115=5,G115,0)</f>
        <v>0</v>
      </c>
      <c r="CA115" s="251">
        <v>12</v>
      </c>
      <c r="CB115" s="251">
        <v>0</v>
      </c>
    </row>
    <row r="116" spans="1:80" ht="22.5">
      <c r="A116" s="252">
        <v>40</v>
      </c>
      <c r="B116" s="253" t="s">
        <v>276</v>
      </c>
      <c r="C116" s="254" t="s">
        <v>277</v>
      </c>
      <c r="D116" s="255" t="s">
        <v>112</v>
      </c>
      <c r="E116" s="256">
        <v>1</v>
      </c>
      <c r="F116" s="290"/>
      <c r="G116" s="257">
        <f>E116*F116</f>
        <v>0</v>
      </c>
      <c r="H116" s="258">
        <v>0</v>
      </c>
      <c r="I116" s="259">
        <f>E116*H116</f>
        <v>0</v>
      </c>
      <c r="J116" s="258"/>
      <c r="K116" s="259">
        <f>E116*J116</f>
        <v>0</v>
      </c>
      <c r="O116" s="251">
        <v>2</v>
      </c>
      <c r="AA116" s="224">
        <v>12</v>
      </c>
      <c r="AB116" s="224">
        <v>0</v>
      </c>
      <c r="AC116" s="224">
        <v>39</v>
      </c>
      <c r="AZ116" s="224">
        <v>4</v>
      </c>
      <c r="BA116" s="224">
        <f>IF(AZ116=1,G116,0)</f>
        <v>0</v>
      </c>
      <c r="BB116" s="224">
        <f>IF(AZ116=2,G116,0)</f>
        <v>0</v>
      </c>
      <c r="BC116" s="224">
        <f>IF(AZ116=3,G116,0)</f>
        <v>0</v>
      </c>
      <c r="BD116" s="224">
        <f>IF(AZ116=4,G116,0)</f>
        <v>0</v>
      </c>
      <c r="BE116" s="224">
        <f>IF(AZ116=5,G116,0)</f>
        <v>0</v>
      </c>
      <c r="CA116" s="251">
        <v>12</v>
      </c>
      <c r="CB116" s="251">
        <v>0</v>
      </c>
    </row>
    <row r="117" spans="1:80">
      <c r="A117" s="270"/>
      <c r="B117" s="271" t="s">
        <v>96</v>
      </c>
      <c r="C117" s="272" t="s">
        <v>271</v>
      </c>
      <c r="D117" s="273"/>
      <c r="E117" s="274"/>
      <c r="F117" s="275"/>
      <c r="G117" s="276">
        <f>SUM(G113:G116)</f>
        <v>0</v>
      </c>
      <c r="H117" s="277"/>
      <c r="I117" s="278">
        <f>SUM(I113:I116)</f>
        <v>0</v>
      </c>
      <c r="J117" s="277"/>
      <c r="K117" s="278">
        <f>SUM(K113:K116)</f>
        <v>0</v>
      </c>
      <c r="O117" s="251">
        <v>4</v>
      </c>
      <c r="BA117" s="279">
        <f>SUM(BA113:BA116)</f>
        <v>0</v>
      </c>
      <c r="BB117" s="279">
        <f>SUM(BB113:BB116)</f>
        <v>0</v>
      </c>
      <c r="BC117" s="279">
        <f>SUM(BC113:BC116)</f>
        <v>0</v>
      </c>
      <c r="BD117" s="279">
        <f>SUM(BD113:BD116)</f>
        <v>0</v>
      </c>
      <c r="BE117" s="279">
        <f>SUM(BE113:BE116)</f>
        <v>0</v>
      </c>
    </row>
    <row r="118" spans="1:80">
      <c r="E118" s="224"/>
    </row>
    <row r="119" spans="1:80">
      <c r="E119" s="224"/>
    </row>
    <row r="120" spans="1:80">
      <c r="E120" s="224"/>
    </row>
    <row r="121" spans="1:80">
      <c r="E121" s="224"/>
    </row>
    <row r="122" spans="1:80">
      <c r="E122" s="224"/>
    </row>
    <row r="123" spans="1:80">
      <c r="E123" s="224"/>
    </row>
    <row r="124" spans="1:80">
      <c r="E124" s="224"/>
    </row>
    <row r="125" spans="1:80">
      <c r="E125" s="224"/>
    </row>
    <row r="126" spans="1:80">
      <c r="E126" s="224"/>
    </row>
    <row r="127" spans="1:80">
      <c r="E127" s="224"/>
    </row>
    <row r="128" spans="1:80">
      <c r="E128" s="224"/>
    </row>
    <row r="129" spans="1:7">
      <c r="E129" s="224"/>
    </row>
    <row r="130" spans="1:7">
      <c r="E130" s="224"/>
    </row>
    <row r="131" spans="1:7">
      <c r="E131" s="224"/>
    </row>
    <row r="132" spans="1:7">
      <c r="E132" s="224"/>
    </row>
    <row r="133" spans="1:7">
      <c r="E133" s="224"/>
    </row>
    <row r="134" spans="1:7">
      <c r="E134" s="224"/>
    </row>
    <row r="135" spans="1:7">
      <c r="E135" s="224"/>
    </row>
    <row r="136" spans="1:7">
      <c r="E136" s="224"/>
    </row>
    <row r="137" spans="1:7">
      <c r="E137" s="224"/>
    </row>
    <row r="138" spans="1:7">
      <c r="E138" s="224"/>
    </row>
    <row r="139" spans="1:7">
      <c r="E139" s="224"/>
    </row>
    <row r="140" spans="1:7">
      <c r="E140" s="224"/>
    </row>
    <row r="141" spans="1:7">
      <c r="A141" s="269"/>
      <c r="B141" s="269"/>
      <c r="C141" s="269"/>
      <c r="D141" s="269"/>
      <c r="E141" s="269"/>
      <c r="F141" s="269"/>
      <c r="G141" s="269"/>
    </row>
    <row r="142" spans="1:7">
      <c r="A142" s="269"/>
      <c r="B142" s="269"/>
      <c r="C142" s="269"/>
      <c r="D142" s="269"/>
      <c r="E142" s="269"/>
      <c r="F142" s="269"/>
      <c r="G142" s="269"/>
    </row>
    <row r="143" spans="1:7">
      <c r="A143" s="269"/>
      <c r="B143" s="269"/>
      <c r="C143" s="269"/>
      <c r="D143" s="269"/>
      <c r="E143" s="269"/>
      <c r="F143" s="269"/>
      <c r="G143" s="269"/>
    </row>
    <row r="144" spans="1:7">
      <c r="A144" s="269"/>
      <c r="B144" s="269"/>
      <c r="C144" s="269"/>
      <c r="D144" s="269"/>
      <c r="E144" s="269"/>
      <c r="F144" s="269"/>
      <c r="G144" s="269"/>
    </row>
    <row r="145" spans="5:5">
      <c r="E145" s="224"/>
    </row>
    <row r="146" spans="5:5">
      <c r="E146" s="224"/>
    </row>
    <row r="147" spans="5:5">
      <c r="E147" s="224"/>
    </row>
    <row r="148" spans="5:5">
      <c r="E148" s="224"/>
    </row>
    <row r="149" spans="5:5">
      <c r="E149" s="224"/>
    </row>
    <row r="150" spans="5:5">
      <c r="E150" s="224"/>
    </row>
    <row r="151" spans="5:5">
      <c r="E151" s="224"/>
    </row>
    <row r="152" spans="5:5">
      <c r="E152" s="224"/>
    </row>
    <row r="153" spans="5:5">
      <c r="E153" s="224"/>
    </row>
    <row r="154" spans="5:5">
      <c r="E154" s="224"/>
    </row>
    <row r="155" spans="5:5">
      <c r="E155" s="224"/>
    </row>
    <row r="156" spans="5:5">
      <c r="E156" s="224"/>
    </row>
    <row r="157" spans="5:5">
      <c r="E157" s="224"/>
    </row>
    <row r="158" spans="5:5">
      <c r="E158" s="224"/>
    </row>
    <row r="159" spans="5:5">
      <c r="E159" s="224"/>
    </row>
    <row r="160" spans="5:5">
      <c r="E160" s="224"/>
    </row>
    <row r="161" spans="1:5">
      <c r="E161" s="224"/>
    </row>
    <row r="162" spans="1:5">
      <c r="E162" s="224"/>
    </row>
    <row r="163" spans="1:5">
      <c r="E163" s="224"/>
    </row>
    <row r="164" spans="1:5">
      <c r="E164" s="224"/>
    </row>
    <row r="165" spans="1:5">
      <c r="E165" s="224"/>
    </row>
    <row r="166" spans="1:5">
      <c r="E166" s="224"/>
    </row>
    <row r="167" spans="1:5">
      <c r="E167" s="224"/>
    </row>
    <row r="168" spans="1:5">
      <c r="E168" s="224"/>
    </row>
    <row r="169" spans="1:5">
      <c r="E169" s="224"/>
    </row>
    <row r="170" spans="1:5">
      <c r="E170" s="224"/>
    </row>
    <row r="171" spans="1:5">
      <c r="E171" s="224"/>
    </row>
    <row r="172" spans="1:5">
      <c r="E172" s="224"/>
    </row>
    <row r="173" spans="1:5">
      <c r="E173" s="224"/>
    </row>
    <row r="174" spans="1:5">
      <c r="E174" s="224"/>
    </row>
    <row r="175" spans="1:5">
      <c r="E175" s="224"/>
    </row>
    <row r="176" spans="1:5">
      <c r="A176" s="280"/>
      <c r="B176" s="280"/>
    </row>
    <row r="177" spans="1:7">
      <c r="A177" s="269"/>
      <c r="B177" s="269"/>
      <c r="C177" s="281"/>
      <c r="D177" s="281"/>
      <c r="E177" s="282"/>
      <c r="F177" s="281"/>
      <c r="G177" s="283"/>
    </row>
    <row r="178" spans="1:7">
      <c r="A178" s="284"/>
      <c r="B178" s="284"/>
      <c r="C178" s="269"/>
      <c r="D178" s="269"/>
      <c r="E178" s="285"/>
      <c r="F178" s="269"/>
      <c r="G178" s="269"/>
    </row>
    <row r="179" spans="1:7">
      <c r="A179" s="269"/>
      <c r="B179" s="269"/>
      <c r="C179" s="269"/>
      <c r="D179" s="269"/>
      <c r="E179" s="285"/>
      <c r="F179" s="269"/>
      <c r="G179" s="269"/>
    </row>
    <row r="180" spans="1:7">
      <c r="A180" s="269"/>
      <c r="B180" s="269"/>
      <c r="C180" s="269"/>
      <c r="D180" s="269"/>
      <c r="E180" s="285"/>
      <c r="F180" s="269"/>
      <c r="G180" s="269"/>
    </row>
    <row r="181" spans="1:7">
      <c r="A181" s="269"/>
      <c r="B181" s="269"/>
      <c r="C181" s="269"/>
      <c r="D181" s="269"/>
      <c r="E181" s="285"/>
      <c r="F181" s="269"/>
      <c r="G181" s="269"/>
    </row>
    <row r="182" spans="1:7">
      <c r="A182" s="269"/>
      <c r="B182" s="269"/>
      <c r="C182" s="269"/>
      <c r="D182" s="269"/>
      <c r="E182" s="285"/>
      <c r="F182" s="269"/>
      <c r="G182" s="269"/>
    </row>
    <row r="183" spans="1:7">
      <c r="A183" s="269"/>
      <c r="B183" s="269"/>
      <c r="C183" s="269"/>
      <c r="D183" s="269"/>
      <c r="E183" s="285"/>
      <c r="F183" s="269"/>
      <c r="G183" s="269"/>
    </row>
    <row r="184" spans="1:7">
      <c r="A184" s="269"/>
      <c r="B184" s="269"/>
      <c r="C184" s="269"/>
      <c r="D184" s="269"/>
      <c r="E184" s="285"/>
      <c r="F184" s="269"/>
      <c r="G184" s="269"/>
    </row>
    <row r="185" spans="1:7">
      <c r="A185" s="269"/>
      <c r="B185" s="269"/>
      <c r="C185" s="269"/>
      <c r="D185" s="269"/>
      <c r="E185" s="285"/>
      <c r="F185" s="269"/>
      <c r="G185" s="269"/>
    </row>
    <row r="186" spans="1:7">
      <c r="A186" s="269"/>
      <c r="B186" s="269"/>
      <c r="C186" s="269"/>
      <c r="D186" s="269"/>
      <c r="E186" s="285"/>
      <c r="F186" s="269"/>
      <c r="G186" s="269"/>
    </row>
    <row r="187" spans="1:7">
      <c r="A187" s="269"/>
      <c r="B187" s="269"/>
      <c r="C187" s="269"/>
      <c r="D187" s="269"/>
      <c r="E187" s="285"/>
      <c r="F187" s="269"/>
      <c r="G187" s="269"/>
    </row>
    <row r="188" spans="1:7">
      <c r="A188" s="269"/>
      <c r="B188" s="269"/>
      <c r="C188" s="269"/>
      <c r="D188" s="269"/>
      <c r="E188" s="285"/>
      <c r="F188" s="269"/>
      <c r="G188" s="269"/>
    </row>
    <row r="189" spans="1:7">
      <c r="A189" s="269"/>
      <c r="B189" s="269"/>
      <c r="C189" s="269"/>
      <c r="D189" s="269"/>
      <c r="E189" s="285"/>
      <c r="F189" s="269"/>
      <c r="G189" s="269"/>
    </row>
    <row r="190" spans="1:7">
      <c r="A190" s="269"/>
      <c r="B190" s="269"/>
      <c r="C190" s="269"/>
      <c r="D190" s="269"/>
      <c r="E190" s="285"/>
      <c r="F190" s="269"/>
      <c r="G190" s="269"/>
    </row>
  </sheetData>
  <sheetProtection password="8879" sheet="1" objects="1" scenarios="1"/>
  <mergeCells count="45">
    <mergeCell ref="C106:G106"/>
    <mergeCell ref="C107:D107"/>
    <mergeCell ref="C93:D93"/>
    <mergeCell ref="C97:D97"/>
    <mergeCell ref="C98:D98"/>
    <mergeCell ref="C99:D99"/>
    <mergeCell ref="C100:D100"/>
    <mergeCell ref="C101:D101"/>
    <mergeCell ref="C92:D92"/>
    <mergeCell ref="C59:D59"/>
    <mergeCell ref="C60:D60"/>
    <mergeCell ref="C62:D62"/>
    <mergeCell ref="C63:D63"/>
    <mergeCell ref="C64:D64"/>
    <mergeCell ref="C66:D66"/>
    <mergeCell ref="C68:D68"/>
    <mergeCell ref="C70:D70"/>
    <mergeCell ref="C71:D71"/>
    <mergeCell ref="C80:D80"/>
    <mergeCell ref="C85:D85"/>
    <mergeCell ref="C89:D89"/>
    <mergeCell ref="C90:D90"/>
    <mergeCell ref="C91:D91"/>
    <mergeCell ref="C52:D52"/>
    <mergeCell ref="C73:D73"/>
    <mergeCell ref="C74:D74"/>
    <mergeCell ref="C76:D76"/>
    <mergeCell ref="C78:D78"/>
    <mergeCell ref="C43:D43"/>
    <mergeCell ref="C44:D44"/>
    <mergeCell ref="C46:D46"/>
    <mergeCell ref="C47:D47"/>
    <mergeCell ref="C31:D31"/>
    <mergeCell ref="C35:D35"/>
    <mergeCell ref="C37:D37"/>
    <mergeCell ref="C27:D27"/>
    <mergeCell ref="A1:G1"/>
    <mergeCell ref="A3:B3"/>
    <mergeCell ref="A4:B4"/>
    <mergeCell ref="E4:G4"/>
    <mergeCell ref="C16:D16"/>
    <mergeCell ref="C20:D20"/>
    <mergeCell ref="C22:D22"/>
    <mergeCell ref="C24:D24"/>
    <mergeCell ref="C25:D2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zoomScaleNormal="100" workbookViewId="0">
      <selection activeCell="C31" sqref="C31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85" t="s">
        <v>97</v>
      </c>
      <c r="B1" s="86"/>
      <c r="C1" s="86"/>
      <c r="D1" s="86"/>
      <c r="E1" s="86"/>
      <c r="F1" s="86"/>
      <c r="G1" s="86"/>
    </row>
    <row r="2" spans="1:57" ht="12.75" customHeight="1">
      <c r="A2" s="87" t="s">
        <v>30</v>
      </c>
      <c r="B2" s="88"/>
      <c r="C2" s="89" t="s">
        <v>105</v>
      </c>
      <c r="D2" s="89" t="s">
        <v>279</v>
      </c>
      <c r="E2" s="90"/>
      <c r="F2" s="91" t="s">
        <v>31</v>
      </c>
      <c r="G2" s="92"/>
    </row>
    <row r="3" spans="1:57" ht="3" hidden="1" customHeight="1">
      <c r="A3" s="93"/>
      <c r="B3" s="94"/>
      <c r="C3" s="95"/>
      <c r="D3" s="95"/>
      <c r="E3" s="96"/>
      <c r="F3" s="97"/>
      <c r="G3" s="98"/>
    </row>
    <row r="4" spans="1:57" ht="12" customHeight="1">
      <c r="A4" s="99" t="s">
        <v>32</v>
      </c>
      <c r="B4" s="94"/>
      <c r="C4" s="95"/>
      <c r="D4" s="95"/>
      <c r="E4" s="96"/>
      <c r="F4" s="97" t="s">
        <v>33</v>
      </c>
      <c r="G4" s="100"/>
    </row>
    <row r="5" spans="1:57" ht="12.95" customHeight="1">
      <c r="A5" s="101" t="s">
        <v>102</v>
      </c>
      <c r="B5" s="102"/>
      <c r="C5" s="103" t="s">
        <v>103</v>
      </c>
      <c r="D5" s="104"/>
      <c r="E5" s="102"/>
      <c r="F5" s="97" t="s">
        <v>34</v>
      </c>
      <c r="G5" s="98"/>
    </row>
    <row r="6" spans="1:57" ht="12.95" customHeight="1">
      <c r="A6" s="99" t="s">
        <v>35</v>
      </c>
      <c r="B6" s="94"/>
      <c r="C6" s="95"/>
      <c r="D6" s="95"/>
      <c r="E6" s="96"/>
      <c r="F6" s="105" t="s">
        <v>36</v>
      </c>
      <c r="G6" s="106"/>
      <c r="O6" s="107"/>
    </row>
    <row r="7" spans="1:57" ht="12.95" customHeight="1">
      <c r="A7" s="108" t="s">
        <v>99</v>
      </c>
      <c r="B7" s="109"/>
      <c r="C7" s="110" t="s">
        <v>100</v>
      </c>
      <c r="D7" s="111"/>
      <c r="E7" s="111"/>
      <c r="F7" s="112" t="s">
        <v>37</v>
      </c>
      <c r="G7" s="106">
        <f>IF(G6=0,,ROUND((F30+F32)/G6,1))</f>
        <v>0</v>
      </c>
    </row>
    <row r="8" spans="1:57">
      <c r="A8" s="113" t="s">
        <v>38</v>
      </c>
      <c r="B8" s="97"/>
      <c r="C8" s="306"/>
      <c r="D8" s="306"/>
      <c r="E8" s="307"/>
      <c r="F8" s="114" t="s">
        <v>39</v>
      </c>
      <c r="G8" s="115"/>
      <c r="H8" s="116"/>
      <c r="I8" s="117"/>
    </row>
    <row r="9" spans="1:57">
      <c r="A9" s="113" t="s">
        <v>40</v>
      </c>
      <c r="B9" s="97"/>
      <c r="C9" s="306"/>
      <c r="D9" s="306"/>
      <c r="E9" s="307"/>
      <c r="F9" s="97"/>
      <c r="G9" s="118"/>
      <c r="H9" s="119"/>
    </row>
    <row r="10" spans="1:57">
      <c r="A10" s="113" t="s">
        <v>41</v>
      </c>
      <c r="B10" s="97"/>
      <c r="C10" s="306"/>
      <c r="D10" s="306"/>
      <c r="E10" s="306"/>
      <c r="F10" s="120"/>
      <c r="G10" s="121"/>
      <c r="H10" s="122"/>
    </row>
    <row r="11" spans="1:57" ht="13.5" customHeight="1">
      <c r="A11" s="113" t="s">
        <v>42</v>
      </c>
      <c r="B11" s="97"/>
      <c r="C11" s="306"/>
      <c r="D11" s="306"/>
      <c r="E11" s="306"/>
      <c r="F11" s="123" t="s">
        <v>43</v>
      </c>
      <c r="G11" s="124"/>
      <c r="H11" s="119"/>
      <c r="BA11" s="125"/>
      <c r="BB11" s="125"/>
      <c r="BC11" s="125"/>
      <c r="BD11" s="125"/>
      <c r="BE11" s="125"/>
    </row>
    <row r="12" spans="1:57" ht="12.75" customHeight="1">
      <c r="A12" s="126" t="s">
        <v>44</v>
      </c>
      <c r="B12" s="94"/>
      <c r="C12" s="308"/>
      <c r="D12" s="308"/>
      <c r="E12" s="308"/>
      <c r="F12" s="127" t="s">
        <v>45</v>
      </c>
      <c r="G12" s="128"/>
      <c r="H12" s="119"/>
    </row>
    <row r="13" spans="1:57" ht="28.5" customHeight="1" thickBot="1">
      <c r="A13" s="129" t="s">
        <v>46</v>
      </c>
      <c r="B13" s="130"/>
      <c r="C13" s="130"/>
      <c r="D13" s="130"/>
      <c r="E13" s="131"/>
      <c r="F13" s="131"/>
      <c r="G13" s="132"/>
      <c r="H13" s="119"/>
    </row>
    <row r="14" spans="1:57" ht="17.25" customHeight="1" thickBot="1">
      <c r="A14" s="133" t="s">
        <v>47</v>
      </c>
      <c r="B14" s="134"/>
      <c r="C14" s="135"/>
      <c r="D14" s="136" t="s">
        <v>48</v>
      </c>
      <c r="E14" s="137"/>
      <c r="F14" s="137"/>
      <c r="G14" s="135"/>
    </row>
    <row r="15" spans="1:57" ht="15.95" customHeight="1">
      <c r="A15" s="138"/>
      <c r="B15" s="139" t="s">
        <v>49</v>
      </c>
      <c r="C15" s="140">
        <f>'SO-01 01 Rek-1'!E22</f>
        <v>0</v>
      </c>
      <c r="D15" s="141">
        <f>'SO-01 01 Rek-1'!A30</f>
        <v>0</v>
      </c>
      <c r="E15" s="142"/>
      <c r="F15" s="143"/>
      <c r="G15" s="140">
        <f>'SO-01 01 Rek-1'!I30</f>
        <v>0</v>
      </c>
    </row>
    <row r="16" spans="1:57" ht="15.95" customHeight="1">
      <c r="A16" s="138" t="s">
        <v>50</v>
      </c>
      <c r="B16" s="139" t="s">
        <v>51</v>
      </c>
      <c r="C16" s="140">
        <f>'SO-01 01 Rek-1'!F22</f>
        <v>0</v>
      </c>
      <c r="D16" s="93"/>
      <c r="E16" s="144"/>
      <c r="F16" s="145"/>
      <c r="G16" s="140"/>
    </row>
    <row r="17" spans="1:7" ht="15.95" customHeight="1">
      <c r="A17" s="138" t="s">
        <v>52</v>
      </c>
      <c r="B17" s="139" t="s">
        <v>53</v>
      </c>
      <c r="C17" s="140">
        <f>'SO-01 01 Rek-1'!H22</f>
        <v>0</v>
      </c>
      <c r="D17" s="93"/>
      <c r="E17" s="144"/>
      <c r="F17" s="145"/>
      <c r="G17" s="140"/>
    </row>
    <row r="18" spans="1:7" ht="15.95" customHeight="1">
      <c r="A18" s="146" t="s">
        <v>54</v>
      </c>
      <c r="B18" s="147" t="s">
        <v>55</v>
      </c>
      <c r="C18" s="140">
        <f>'SO-01 01 Rek-1'!G22</f>
        <v>0</v>
      </c>
      <c r="D18" s="93"/>
      <c r="E18" s="144"/>
      <c r="F18" s="145"/>
      <c r="G18" s="140"/>
    </row>
    <row r="19" spans="1:7" ht="15.95" customHeight="1">
      <c r="A19" s="148" t="s">
        <v>56</v>
      </c>
      <c r="B19" s="139"/>
      <c r="C19" s="140">
        <f>SUM(C15:C18)</f>
        <v>0</v>
      </c>
      <c r="D19" s="93"/>
      <c r="E19" s="144"/>
      <c r="F19" s="145"/>
      <c r="G19" s="140"/>
    </row>
    <row r="20" spans="1:7" ht="15.95" customHeight="1">
      <c r="A20" s="148"/>
      <c r="B20" s="139"/>
      <c r="C20" s="140"/>
      <c r="D20" s="93"/>
      <c r="E20" s="144"/>
      <c r="F20" s="145"/>
      <c r="G20" s="140"/>
    </row>
    <row r="21" spans="1:7" ht="15.95" customHeight="1">
      <c r="A21" s="148" t="s">
        <v>29</v>
      </c>
      <c r="B21" s="139"/>
      <c r="C21" s="140">
        <f>'SO-01 01 Rek-1'!I22</f>
        <v>0</v>
      </c>
      <c r="D21" s="93"/>
      <c r="E21" s="144"/>
      <c r="F21" s="145"/>
      <c r="G21" s="140"/>
    </row>
    <row r="22" spans="1:7" ht="15.95" customHeight="1">
      <c r="A22" s="149" t="s">
        <v>57</v>
      </c>
      <c r="B22" s="119"/>
      <c r="C22" s="140">
        <f>C19+C21</f>
        <v>0</v>
      </c>
      <c r="D22" s="93" t="s">
        <v>58</v>
      </c>
      <c r="E22" s="144"/>
      <c r="F22" s="145"/>
      <c r="G22" s="140">
        <f>G23-SUM(G15:G21)</f>
        <v>0</v>
      </c>
    </row>
    <row r="23" spans="1:7" ht="15.95" customHeight="1" thickBot="1">
      <c r="A23" s="304" t="s">
        <v>59</v>
      </c>
      <c r="B23" s="305"/>
      <c r="C23" s="150">
        <f>C22+G23</f>
        <v>0</v>
      </c>
      <c r="D23" s="151" t="s">
        <v>60</v>
      </c>
      <c r="E23" s="152"/>
      <c r="F23" s="153"/>
      <c r="G23" s="140">
        <f>'SO-01 01 Rek-1'!H28</f>
        <v>0</v>
      </c>
    </row>
    <row r="24" spans="1:7">
      <c r="A24" s="154" t="s">
        <v>61</v>
      </c>
      <c r="B24" s="155"/>
      <c r="C24" s="156"/>
      <c r="D24" s="155" t="s">
        <v>62</v>
      </c>
      <c r="E24" s="155"/>
      <c r="F24" s="157" t="s">
        <v>63</v>
      </c>
      <c r="G24" s="158"/>
    </row>
    <row r="25" spans="1:7">
      <c r="A25" s="149" t="s">
        <v>64</v>
      </c>
      <c r="B25" s="119"/>
      <c r="C25" s="159"/>
      <c r="D25" s="119" t="s">
        <v>64</v>
      </c>
      <c r="F25" s="160" t="s">
        <v>64</v>
      </c>
      <c r="G25" s="161"/>
    </row>
    <row r="26" spans="1:7" ht="37.5" customHeight="1">
      <c r="A26" s="149" t="s">
        <v>65</v>
      </c>
      <c r="B26" s="162"/>
      <c r="C26" s="159"/>
      <c r="D26" s="119" t="s">
        <v>65</v>
      </c>
      <c r="F26" s="160" t="s">
        <v>65</v>
      </c>
      <c r="G26" s="161"/>
    </row>
    <row r="27" spans="1:7">
      <c r="A27" s="149"/>
      <c r="B27" s="163"/>
      <c r="C27" s="159"/>
      <c r="D27" s="119"/>
      <c r="F27" s="160"/>
      <c r="G27" s="161"/>
    </row>
    <row r="28" spans="1:7">
      <c r="A28" s="149" t="s">
        <v>66</v>
      </c>
      <c r="B28" s="119"/>
      <c r="C28" s="159"/>
      <c r="D28" s="160" t="s">
        <v>67</v>
      </c>
      <c r="E28" s="159"/>
      <c r="F28" s="164" t="s">
        <v>67</v>
      </c>
      <c r="G28" s="161"/>
    </row>
    <row r="29" spans="1:7" ht="69" customHeight="1">
      <c r="A29" s="149"/>
      <c r="B29" s="119"/>
      <c r="C29" s="165"/>
      <c r="D29" s="166"/>
      <c r="E29" s="165"/>
      <c r="F29" s="119"/>
      <c r="G29" s="161"/>
    </row>
    <row r="30" spans="1:7">
      <c r="A30" s="167" t="s">
        <v>11</v>
      </c>
      <c r="B30" s="168"/>
      <c r="C30" s="169">
        <v>15</v>
      </c>
      <c r="D30" s="168" t="s">
        <v>68</v>
      </c>
      <c r="E30" s="170"/>
      <c r="F30" s="310">
        <f>C23-F32</f>
        <v>0</v>
      </c>
      <c r="G30" s="311"/>
    </row>
    <row r="31" spans="1:7">
      <c r="A31" s="167" t="s">
        <v>69</v>
      </c>
      <c r="B31" s="168"/>
      <c r="C31" s="169">
        <f>C30</f>
        <v>15</v>
      </c>
      <c r="D31" s="168" t="s">
        <v>70</v>
      </c>
      <c r="E31" s="170"/>
      <c r="F31" s="310">
        <f>ROUND(PRODUCT(F30,C31/100),0)</f>
        <v>0</v>
      </c>
      <c r="G31" s="311"/>
    </row>
    <row r="32" spans="1:7">
      <c r="A32" s="167" t="s">
        <v>11</v>
      </c>
      <c r="B32" s="168"/>
      <c r="C32" s="169">
        <v>0</v>
      </c>
      <c r="D32" s="168" t="s">
        <v>70</v>
      </c>
      <c r="E32" s="170"/>
      <c r="F32" s="310">
        <v>0</v>
      </c>
      <c r="G32" s="311"/>
    </row>
    <row r="33" spans="1:8">
      <c r="A33" s="167" t="s">
        <v>69</v>
      </c>
      <c r="B33" s="171"/>
      <c r="C33" s="172">
        <f>C32</f>
        <v>0</v>
      </c>
      <c r="D33" s="168" t="s">
        <v>70</v>
      </c>
      <c r="E33" s="145"/>
      <c r="F33" s="310">
        <f>ROUND(PRODUCT(F32,C33/100),0)</f>
        <v>0</v>
      </c>
      <c r="G33" s="311"/>
    </row>
    <row r="34" spans="1:8" s="176" customFormat="1" ht="19.5" customHeight="1" thickBot="1">
      <c r="A34" s="173" t="s">
        <v>71</v>
      </c>
      <c r="B34" s="174"/>
      <c r="C34" s="174"/>
      <c r="D34" s="174"/>
      <c r="E34" s="175"/>
      <c r="F34" s="312">
        <f>ROUND(SUM(F30:F33),0)</f>
        <v>0</v>
      </c>
      <c r="G34" s="313"/>
    </row>
    <row r="36" spans="1:8">
      <c r="A36" s="2" t="s">
        <v>72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314"/>
      <c r="C37" s="314"/>
      <c r="D37" s="314"/>
      <c r="E37" s="314"/>
      <c r="F37" s="314"/>
      <c r="G37" s="314"/>
      <c r="H37" s="1" t="s">
        <v>1</v>
      </c>
    </row>
    <row r="38" spans="1:8" ht="12.75" customHeight="1">
      <c r="A38" s="177"/>
      <c r="B38" s="314"/>
      <c r="C38" s="314"/>
      <c r="D38" s="314"/>
      <c r="E38" s="314"/>
      <c r="F38" s="314"/>
      <c r="G38" s="314"/>
      <c r="H38" s="1" t="s">
        <v>1</v>
      </c>
    </row>
    <row r="39" spans="1:8">
      <c r="A39" s="177"/>
      <c r="B39" s="314"/>
      <c r="C39" s="314"/>
      <c r="D39" s="314"/>
      <c r="E39" s="314"/>
      <c r="F39" s="314"/>
      <c r="G39" s="314"/>
      <c r="H39" s="1" t="s">
        <v>1</v>
      </c>
    </row>
    <row r="40" spans="1:8">
      <c r="A40" s="177"/>
      <c r="B40" s="314"/>
      <c r="C40" s="314"/>
      <c r="D40" s="314"/>
      <c r="E40" s="314"/>
      <c r="F40" s="314"/>
      <c r="G40" s="314"/>
      <c r="H40" s="1" t="s">
        <v>1</v>
      </c>
    </row>
    <row r="41" spans="1:8">
      <c r="A41" s="177"/>
      <c r="B41" s="314"/>
      <c r="C41" s="314"/>
      <c r="D41" s="314"/>
      <c r="E41" s="314"/>
      <c r="F41" s="314"/>
      <c r="G41" s="314"/>
      <c r="H41" s="1" t="s">
        <v>1</v>
      </c>
    </row>
    <row r="42" spans="1:8">
      <c r="A42" s="177"/>
      <c r="B42" s="314"/>
      <c r="C42" s="314"/>
      <c r="D42" s="314"/>
      <c r="E42" s="314"/>
      <c r="F42" s="314"/>
      <c r="G42" s="314"/>
      <c r="H42" s="1" t="s">
        <v>1</v>
      </c>
    </row>
    <row r="43" spans="1:8">
      <c r="A43" s="177"/>
      <c r="B43" s="314"/>
      <c r="C43" s="314"/>
      <c r="D43" s="314"/>
      <c r="E43" s="314"/>
      <c r="F43" s="314"/>
      <c r="G43" s="314"/>
      <c r="H43" s="1" t="s">
        <v>1</v>
      </c>
    </row>
    <row r="44" spans="1:8" ht="12.75" customHeight="1">
      <c r="A44" s="177"/>
      <c r="B44" s="314"/>
      <c r="C44" s="314"/>
      <c r="D44" s="314"/>
      <c r="E44" s="314"/>
      <c r="F44" s="314"/>
      <c r="G44" s="314"/>
      <c r="H44" s="1" t="s">
        <v>1</v>
      </c>
    </row>
    <row r="45" spans="1:8" ht="12.75" customHeight="1">
      <c r="A45" s="177"/>
      <c r="B45" s="314"/>
      <c r="C45" s="314"/>
      <c r="D45" s="314"/>
      <c r="E45" s="314"/>
      <c r="F45" s="314"/>
      <c r="G45" s="314"/>
      <c r="H45" s="1" t="s">
        <v>1</v>
      </c>
    </row>
    <row r="46" spans="1:8">
      <c r="B46" s="309"/>
      <c r="C46" s="309"/>
      <c r="D46" s="309"/>
      <c r="E46" s="309"/>
      <c r="F46" s="309"/>
      <c r="G46" s="309"/>
    </row>
    <row r="47" spans="1:8">
      <c r="B47" s="309"/>
      <c r="C47" s="309"/>
      <c r="D47" s="309"/>
      <c r="E47" s="309"/>
      <c r="F47" s="309"/>
      <c r="G47" s="309"/>
    </row>
    <row r="48" spans="1:8">
      <c r="B48" s="309"/>
      <c r="C48" s="309"/>
      <c r="D48" s="309"/>
      <c r="E48" s="309"/>
      <c r="F48" s="309"/>
      <c r="G48" s="309"/>
    </row>
    <row r="49" spans="2:7">
      <c r="B49" s="309"/>
      <c r="C49" s="309"/>
      <c r="D49" s="309"/>
      <c r="E49" s="309"/>
      <c r="F49" s="309"/>
      <c r="G49" s="309"/>
    </row>
    <row r="50" spans="2:7">
      <c r="B50" s="309"/>
      <c r="C50" s="309"/>
      <c r="D50" s="309"/>
      <c r="E50" s="309"/>
      <c r="F50" s="309"/>
      <c r="G50" s="309"/>
    </row>
    <row r="51" spans="2:7">
      <c r="B51" s="309"/>
      <c r="C51" s="309"/>
      <c r="D51" s="309"/>
      <c r="E51" s="309"/>
      <c r="F51" s="309"/>
      <c r="G51" s="309"/>
    </row>
  </sheetData>
  <sheetProtection password="8879" sheet="1" objects="1" scenarios="1"/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79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315" t="s">
        <v>2</v>
      </c>
      <c r="B1" s="316"/>
      <c r="C1" s="178" t="s">
        <v>101</v>
      </c>
      <c r="D1" s="179"/>
      <c r="E1" s="180"/>
      <c r="F1" s="179"/>
      <c r="G1" s="181" t="s">
        <v>73</v>
      </c>
      <c r="H1" s="182" t="s">
        <v>105</v>
      </c>
      <c r="I1" s="183"/>
    </row>
    <row r="2" spans="1:9" ht="13.5" thickBot="1">
      <c r="A2" s="317" t="s">
        <v>74</v>
      </c>
      <c r="B2" s="318"/>
      <c r="C2" s="184" t="s">
        <v>104</v>
      </c>
      <c r="D2" s="185"/>
      <c r="E2" s="186"/>
      <c r="F2" s="185"/>
      <c r="G2" s="319" t="s">
        <v>279</v>
      </c>
      <c r="H2" s="320"/>
      <c r="I2" s="321"/>
    </row>
    <row r="3" spans="1:9" ht="13.5" thickTop="1">
      <c r="F3" s="119"/>
    </row>
    <row r="4" spans="1:9" ht="19.5" customHeight="1">
      <c r="A4" s="187" t="s">
        <v>75</v>
      </c>
      <c r="B4" s="188"/>
      <c r="C4" s="188"/>
      <c r="D4" s="188"/>
      <c r="E4" s="189"/>
      <c r="F4" s="188"/>
      <c r="G4" s="188"/>
      <c r="H4" s="188"/>
      <c r="I4" s="188"/>
    </row>
    <row r="5" spans="1:9" ht="13.5" thickBot="1"/>
    <row r="6" spans="1:9" s="119" customFormat="1" ht="13.5" thickBot="1">
      <c r="A6" s="190"/>
      <c r="B6" s="191" t="s">
        <v>76</v>
      </c>
      <c r="C6" s="191"/>
      <c r="D6" s="192"/>
      <c r="E6" s="193" t="s">
        <v>25</v>
      </c>
      <c r="F6" s="194" t="s">
        <v>26</v>
      </c>
      <c r="G6" s="194" t="s">
        <v>27</v>
      </c>
      <c r="H6" s="194" t="s">
        <v>28</v>
      </c>
      <c r="I6" s="195" t="s">
        <v>29</v>
      </c>
    </row>
    <row r="7" spans="1:9" s="119" customFormat="1">
      <c r="A7" s="286" t="str">
        <f>'SO-01 01 Pol-1'!B7</f>
        <v>00</v>
      </c>
      <c r="B7" s="62" t="str">
        <f>'SO-01 01 Pol-1'!C7</f>
        <v>Všeobecné položky</v>
      </c>
      <c r="D7" s="196"/>
      <c r="E7" s="287">
        <f>'SO-01 01 Pol-1'!BA13</f>
        <v>0</v>
      </c>
      <c r="F7" s="288">
        <f>'SO-01 01 Pol-1'!BB13</f>
        <v>0</v>
      </c>
      <c r="G7" s="288">
        <f>'SO-01 01 Pol-1'!BC13</f>
        <v>0</v>
      </c>
      <c r="H7" s="288">
        <f>'SO-01 01 Pol-1'!BD13</f>
        <v>0</v>
      </c>
      <c r="I7" s="289">
        <f>'SO-01 01 Pol-1'!BE13</f>
        <v>0</v>
      </c>
    </row>
    <row r="8" spans="1:9" s="119" customFormat="1">
      <c r="A8" s="286" t="str">
        <f>'SO-01 01 Pol-1'!B14</f>
        <v>2</v>
      </c>
      <c r="B8" s="62" t="str">
        <f>'SO-01 01 Pol-1'!C14</f>
        <v>Základy a zvláštní zakládání</v>
      </c>
      <c r="D8" s="196"/>
      <c r="E8" s="287">
        <f>'SO-01 01 Pol-1'!BA17</f>
        <v>0</v>
      </c>
      <c r="F8" s="288">
        <f>'SO-01 01 Pol-1'!BB17</f>
        <v>0</v>
      </c>
      <c r="G8" s="288">
        <f>'SO-01 01 Pol-1'!BC17</f>
        <v>0</v>
      </c>
      <c r="H8" s="288">
        <f>'SO-01 01 Pol-1'!BD17</f>
        <v>0</v>
      </c>
      <c r="I8" s="289">
        <f>'SO-01 01 Pol-1'!BE17</f>
        <v>0</v>
      </c>
    </row>
    <row r="9" spans="1:9" s="119" customFormat="1">
      <c r="A9" s="286" t="str">
        <f>'SO-01 01 Pol-1'!B18</f>
        <v>61</v>
      </c>
      <c r="B9" s="62" t="str">
        <f>'SO-01 01 Pol-1'!C18</f>
        <v>Upravy povrchů vnitřní</v>
      </c>
      <c r="D9" s="196"/>
      <c r="E9" s="287">
        <f>'SO-01 01 Pol-1'!BA29</f>
        <v>0</v>
      </c>
      <c r="F9" s="288">
        <f>'SO-01 01 Pol-1'!BB29</f>
        <v>0</v>
      </c>
      <c r="G9" s="288">
        <f>'SO-01 01 Pol-1'!BC29</f>
        <v>0</v>
      </c>
      <c r="H9" s="288">
        <f>'SO-01 01 Pol-1'!BD29</f>
        <v>0</v>
      </c>
      <c r="I9" s="289">
        <f>'SO-01 01 Pol-1'!BE29</f>
        <v>0</v>
      </c>
    </row>
    <row r="10" spans="1:9" s="119" customFormat="1">
      <c r="A10" s="286" t="str">
        <f>'SO-01 01 Pol-1'!B30</f>
        <v>63</v>
      </c>
      <c r="B10" s="62" t="str">
        <f>'SO-01 01 Pol-1'!C30</f>
        <v>Podlahy a podlahové konstrukce</v>
      </c>
      <c r="D10" s="196"/>
      <c r="E10" s="287">
        <f>'SO-01 01 Pol-1'!BA33</f>
        <v>0</v>
      </c>
      <c r="F10" s="288">
        <f>'SO-01 01 Pol-1'!BB33</f>
        <v>0</v>
      </c>
      <c r="G10" s="288">
        <f>'SO-01 01 Pol-1'!BC33</f>
        <v>0</v>
      </c>
      <c r="H10" s="288">
        <f>'SO-01 01 Pol-1'!BD33</f>
        <v>0</v>
      </c>
      <c r="I10" s="289">
        <f>'SO-01 01 Pol-1'!BE33</f>
        <v>0</v>
      </c>
    </row>
    <row r="11" spans="1:9" s="119" customFormat="1">
      <c r="A11" s="286" t="str">
        <f>'SO-01 01 Pol-1'!B34</f>
        <v>94</v>
      </c>
      <c r="B11" s="62" t="str">
        <f>'SO-01 01 Pol-1'!C34</f>
        <v>Lešení a stavební výtahy</v>
      </c>
      <c r="D11" s="196"/>
      <c r="E11" s="287">
        <f>'SO-01 01 Pol-1'!BA41</f>
        <v>0</v>
      </c>
      <c r="F11" s="288">
        <f>'SO-01 01 Pol-1'!BB41</f>
        <v>0</v>
      </c>
      <c r="G11" s="288">
        <f>'SO-01 01 Pol-1'!BC41</f>
        <v>0</v>
      </c>
      <c r="H11" s="288">
        <f>'SO-01 01 Pol-1'!BD41</f>
        <v>0</v>
      </c>
      <c r="I11" s="289">
        <f>'SO-01 01 Pol-1'!BE41</f>
        <v>0</v>
      </c>
    </row>
    <row r="12" spans="1:9" s="119" customFormat="1">
      <c r="A12" s="286" t="str">
        <f>'SO-01 01 Pol-1'!B42</f>
        <v>95</v>
      </c>
      <c r="B12" s="62" t="str">
        <f>'SO-01 01 Pol-1'!C42</f>
        <v>Dokončovací konstrukce na pozemních stavbách</v>
      </c>
      <c r="D12" s="196"/>
      <c r="E12" s="287">
        <f>'SO-01 01 Pol-1'!BA50</f>
        <v>0</v>
      </c>
      <c r="F12" s="288">
        <f>'SO-01 01 Pol-1'!BB50</f>
        <v>0</v>
      </c>
      <c r="G12" s="288">
        <f>'SO-01 01 Pol-1'!BC50</f>
        <v>0</v>
      </c>
      <c r="H12" s="288">
        <f>'SO-01 01 Pol-1'!BD50</f>
        <v>0</v>
      </c>
      <c r="I12" s="289">
        <f>'SO-01 01 Pol-1'!BE50</f>
        <v>0</v>
      </c>
    </row>
    <row r="13" spans="1:9" s="119" customFormat="1">
      <c r="A13" s="286" t="str">
        <f>'SO-01 01 Pol-1'!B51</f>
        <v>96</v>
      </c>
      <c r="B13" s="62" t="str">
        <f>'SO-01 01 Pol-1'!C51</f>
        <v>Bourání konstrukcí</v>
      </c>
      <c r="D13" s="196"/>
      <c r="E13" s="287">
        <f>'SO-01 01 Pol-1'!BA54</f>
        <v>0</v>
      </c>
      <c r="F13" s="288">
        <f>'SO-01 01 Pol-1'!BB54</f>
        <v>0</v>
      </c>
      <c r="G13" s="288">
        <f>'SO-01 01 Pol-1'!BC54</f>
        <v>0</v>
      </c>
      <c r="H13" s="288">
        <f>'SO-01 01 Pol-1'!BD54</f>
        <v>0</v>
      </c>
      <c r="I13" s="289">
        <f>'SO-01 01 Pol-1'!BE54</f>
        <v>0</v>
      </c>
    </row>
    <row r="14" spans="1:9" s="119" customFormat="1">
      <c r="A14" s="286" t="str">
        <f>'SO-01 01 Pol-1'!B55</f>
        <v>99</v>
      </c>
      <c r="B14" s="62" t="str">
        <f>'SO-01 01 Pol-1'!C55</f>
        <v>Staveništní přesun hmot</v>
      </c>
      <c r="D14" s="196"/>
      <c r="E14" s="287">
        <f>'SO-01 01 Pol-1'!BA57</f>
        <v>0</v>
      </c>
      <c r="F14" s="288">
        <f>'SO-01 01 Pol-1'!BB57</f>
        <v>0</v>
      </c>
      <c r="G14" s="288">
        <f>'SO-01 01 Pol-1'!BC57</f>
        <v>0</v>
      </c>
      <c r="H14" s="288">
        <f>'SO-01 01 Pol-1'!BD57</f>
        <v>0</v>
      </c>
      <c r="I14" s="289">
        <f>'SO-01 01 Pol-1'!BE57</f>
        <v>0</v>
      </c>
    </row>
    <row r="15" spans="1:9" s="119" customFormat="1">
      <c r="A15" s="286" t="str">
        <f>'SO-01 01 Pol-1'!B58</f>
        <v>767</v>
      </c>
      <c r="B15" s="62" t="str">
        <f>'SO-01 01 Pol-1'!C58</f>
        <v>Konstrukce zámečnické</v>
      </c>
      <c r="D15" s="196"/>
      <c r="E15" s="287">
        <f>'SO-01 01 Pol-1'!BA117</f>
        <v>0</v>
      </c>
      <c r="F15" s="288">
        <f>'SO-01 01 Pol-1'!BB117</f>
        <v>0</v>
      </c>
      <c r="G15" s="288">
        <f>'SO-01 01 Pol-1'!BC117</f>
        <v>0</v>
      </c>
      <c r="H15" s="288">
        <f>'SO-01 01 Pol-1'!BD117</f>
        <v>0</v>
      </c>
      <c r="I15" s="289">
        <f>'SO-01 01 Pol-1'!BE117</f>
        <v>0</v>
      </c>
    </row>
    <row r="16" spans="1:9" s="119" customFormat="1">
      <c r="A16" s="286" t="str">
        <f>'SO-01 01 Pol-1'!B118</f>
        <v>771</v>
      </c>
      <c r="B16" s="62" t="str">
        <f>'SO-01 01 Pol-1'!C118</f>
        <v>Podlahy z dlaždic a obklady</v>
      </c>
      <c r="D16" s="196"/>
      <c r="E16" s="287">
        <f>'SO-01 01 Pol-1'!BA121</f>
        <v>0</v>
      </c>
      <c r="F16" s="288">
        <f>'SO-01 01 Pol-1'!BB121</f>
        <v>0</v>
      </c>
      <c r="G16" s="288">
        <f>'SO-01 01 Pol-1'!BC121</f>
        <v>0</v>
      </c>
      <c r="H16" s="288">
        <f>'SO-01 01 Pol-1'!BD121</f>
        <v>0</v>
      </c>
      <c r="I16" s="289">
        <f>'SO-01 01 Pol-1'!BE121</f>
        <v>0</v>
      </c>
    </row>
    <row r="17" spans="1:57" s="119" customFormat="1">
      <c r="A17" s="286" t="str">
        <f>'SO-01 01 Pol-1'!B122</f>
        <v>783</v>
      </c>
      <c r="B17" s="62" t="str">
        <f>'SO-01 01 Pol-1'!C122</f>
        <v>Nátěry</v>
      </c>
      <c r="D17" s="196"/>
      <c r="E17" s="287">
        <f>'SO-01 01 Pol-1'!BA146</f>
        <v>0</v>
      </c>
      <c r="F17" s="288">
        <f>'SO-01 01 Pol-1'!BB146</f>
        <v>0</v>
      </c>
      <c r="G17" s="288">
        <f>'SO-01 01 Pol-1'!BC146</f>
        <v>0</v>
      </c>
      <c r="H17" s="288">
        <f>'SO-01 01 Pol-1'!BD146</f>
        <v>0</v>
      </c>
      <c r="I17" s="289">
        <f>'SO-01 01 Pol-1'!BE146</f>
        <v>0</v>
      </c>
    </row>
    <row r="18" spans="1:57" s="119" customFormat="1">
      <c r="A18" s="286" t="str">
        <f>'SO-01 01 Pol-1'!B147</f>
        <v>784</v>
      </c>
      <c r="B18" s="62" t="str">
        <f>'SO-01 01 Pol-1'!C147</f>
        <v>Malby</v>
      </c>
      <c r="D18" s="196"/>
      <c r="E18" s="287">
        <f>'SO-01 01 Pol-1'!BA155</f>
        <v>0</v>
      </c>
      <c r="F18" s="288">
        <f>'SO-01 01 Pol-1'!BB155</f>
        <v>0</v>
      </c>
      <c r="G18" s="288">
        <f>'SO-01 01 Pol-1'!BC155</f>
        <v>0</v>
      </c>
      <c r="H18" s="288">
        <f>'SO-01 01 Pol-1'!BD155</f>
        <v>0</v>
      </c>
      <c r="I18" s="289">
        <f>'SO-01 01 Pol-1'!BE155</f>
        <v>0</v>
      </c>
    </row>
    <row r="19" spans="1:57" s="119" customFormat="1">
      <c r="A19" s="286" t="str">
        <f>'SO-01 01 Pol-1'!B156</f>
        <v>787</v>
      </c>
      <c r="B19" s="62" t="str">
        <f>'SO-01 01 Pol-1'!C156</f>
        <v>Zasklívání</v>
      </c>
      <c r="D19" s="196"/>
      <c r="E19" s="287">
        <f>'SO-01 01 Pol-1'!BA166</f>
        <v>0</v>
      </c>
      <c r="F19" s="288">
        <f>'SO-01 01 Pol-1'!BB166</f>
        <v>0</v>
      </c>
      <c r="G19" s="288">
        <f>'SO-01 01 Pol-1'!BC166</f>
        <v>0</v>
      </c>
      <c r="H19" s="288">
        <f>'SO-01 01 Pol-1'!BD166</f>
        <v>0</v>
      </c>
      <c r="I19" s="289">
        <f>'SO-01 01 Pol-1'!BE166</f>
        <v>0</v>
      </c>
    </row>
    <row r="20" spans="1:57" s="119" customFormat="1">
      <c r="A20" s="286" t="str">
        <f>'SO-01 01 Pol-1'!B167</f>
        <v>M21</v>
      </c>
      <c r="B20" s="62" t="str">
        <f>'SO-01 01 Pol-1'!C167</f>
        <v>Elektromontáže</v>
      </c>
      <c r="D20" s="196"/>
      <c r="E20" s="287">
        <f>'SO-01 01 Pol-1'!BA169</f>
        <v>0</v>
      </c>
      <c r="F20" s="288">
        <f>'SO-01 01 Pol-1'!BB169</f>
        <v>0</v>
      </c>
      <c r="G20" s="288">
        <f>'SO-01 01 Pol-1'!BC169</f>
        <v>0</v>
      </c>
      <c r="H20" s="288">
        <f>'SO-01 01 Pol-1'!BD169</f>
        <v>0</v>
      </c>
      <c r="I20" s="289">
        <f>'SO-01 01 Pol-1'!BE169</f>
        <v>0</v>
      </c>
    </row>
    <row r="21" spans="1:57" s="119" customFormat="1" ht="13.5" thickBot="1">
      <c r="A21" s="286" t="str">
        <f>'SO-01 01 Pol-1'!B170</f>
        <v>M33</v>
      </c>
      <c r="B21" s="62" t="str">
        <f>'SO-01 01 Pol-1'!C170</f>
        <v>Montáže dopravních zařízení a vah-výtahy</v>
      </c>
      <c r="D21" s="196"/>
      <c r="E21" s="287">
        <f>'SO-01 01 Pol-1'!BA174</f>
        <v>0</v>
      </c>
      <c r="F21" s="288">
        <f>'SO-01 01 Pol-1'!BB174</f>
        <v>0</v>
      </c>
      <c r="G21" s="288">
        <f>'SO-01 01 Pol-1'!BC174</f>
        <v>0</v>
      </c>
      <c r="H21" s="288">
        <f>'SO-01 01 Pol-1'!BD174</f>
        <v>0</v>
      </c>
      <c r="I21" s="289">
        <f>'SO-01 01 Pol-1'!BE174</f>
        <v>0</v>
      </c>
    </row>
    <row r="22" spans="1:57" s="14" customFormat="1" ht="13.5" thickBot="1">
      <c r="A22" s="197"/>
      <c r="B22" s="198" t="s">
        <v>77</v>
      </c>
      <c r="C22" s="198"/>
      <c r="D22" s="199"/>
      <c r="E22" s="200">
        <f>SUM(E7:E21)</f>
        <v>0</v>
      </c>
      <c r="F22" s="201">
        <f>SUM(F7:F21)</f>
        <v>0</v>
      </c>
      <c r="G22" s="201">
        <f>SUM(G7:G21)</f>
        <v>0</v>
      </c>
      <c r="H22" s="201">
        <f>SUM(H7:H21)</f>
        <v>0</v>
      </c>
      <c r="I22" s="202">
        <f>SUM(I7:I21)</f>
        <v>0</v>
      </c>
    </row>
    <row r="23" spans="1:57">
      <c r="A23" s="119"/>
      <c r="B23" s="119"/>
      <c r="C23" s="119"/>
      <c r="D23" s="119"/>
      <c r="E23" s="119"/>
      <c r="F23" s="119"/>
      <c r="G23" s="119"/>
      <c r="H23" s="119"/>
      <c r="I23" s="119"/>
    </row>
    <row r="24" spans="1:57" ht="19.5" customHeight="1">
      <c r="A24" s="188" t="s">
        <v>78</v>
      </c>
      <c r="B24" s="188"/>
      <c r="C24" s="188"/>
      <c r="D24" s="188"/>
      <c r="E24" s="188"/>
      <c r="F24" s="188"/>
      <c r="G24" s="203"/>
      <c r="H24" s="188"/>
      <c r="I24" s="188"/>
      <c r="BA24" s="125"/>
      <c r="BB24" s="125"/>
      <c r="BC24" s="125"/>
      <c r="BD24" s="125"/>
      <c r="BE24" s="125"/>
    </row>
    <row r="25" spans="1:57" ht="13.5" thickBot="1"/>
    <row r="26" spans="1:57">
      <c r="A26" s="154" t="s">
        <v>79</v>
      </c>
      <c r="B26" s="155"/>
      <c r="C26" s="155"/>
      <c r="D26" s="204"/>
      <c r="E26" s="205" t="s">
        <v>80</v>
      </c>
      <c r="F26" s="206" t="s">
        <v>12</v>
      </c>
      <c r="G26" s="207" t="s">
        <v>81</v>
      </c>
      <c r="H26" s="208"/>
      <c r="I26" s="209" t="s">
        <v>80</v>
      </c>
    </row>
    <row r="27" spans="1:57">
      <c r="A27" s="148"/>
      <c r="B27" s="139"/>
      <c r="C27" s="139"/>
      <c r="D27" s="210"/>
      <c r="E27" s="211"/>
      <c r="F27" s="212"/>
      <c r="G27" s="213">
        <f>CHOOSE(BA27+1,E22+F22,E22+F22+H22,E22+F22+G22+H22,E22,F22,H22,G22,H22+G22,0)</f>
        <v>0</v>
      </c>
      <c r="H27" s="214"/>
      <c r="I27" s="215">
        <f>E27+F27*G27/100</f>
        <v>0</v>
      </c>
      <c r="BA27" s="1">
        <v>8</v>
      </c>
    </row>
    <row r="28" spans="1:57" ht="13.5" thickBot="1">
      <c r="A28" s="216"/>
      <c r="B28" s="217" t="s">
        <v>82</v>
      </c>
      <c r="C28" s="218"/>
      <c r="D28" s="219"/>
      <c r="E28" s="220"/>
      <c r="F28" s="221"/>
      <c r="G28" s="221"/>
      <c r="H28" s="322">
        <f>SUM(I27:I27)</f>
        <v>0</v>
      </c>
      <c r="I28" s="323"/>
    </row>
    <row r="30" spans="1:57">
      <c r="B30" s="14"/>
      <c r="F30" s="222"/>
      <c r="G30" s="223"/>
      <c r="H30" s="223"/>
      <c r="I30" s="46"/>
    </row>
    <row r="31" spans="1:57">
      <c r="F31" s="222"/>
      <c r="G31" s="223"/>
      <c r="H31" s="223"/>
      <c r="I31" s="46"/>
    </row>
    <row r="32" spans="1:57">
      <c r="F32" s="222"/>
      <c r="G32" s="223"/>
      <c r="H32" s="223"/>
      <c r="I32" s="46"/>
    </row>
    <row r="33" spans="6:9">
      <c r="F33" s="222"/>
      <c r="G33" s="223"/>
      <c r="H33" s="223"/>
      <c r="I33" s="46"/>
    </row>
    <row r="34" spans="6:9">
      <c r="F34" s="222"/>
      <c r="G34" s="223"/>
      <c r="H34" s="223"/>
      <c r="I34" s="46"/>
    </row>
    <row r="35" spans="6:9">
      <c r="F35" s="222"/>
      <c r="G35" s="223"/>
      <c r="H35" s="223"/>
      <c r="I35" s="46"/>
    </row>
    <row r="36" spans="6:9">
      <c r="F36" s="222"/>
      <c r="G36" s="223"/>
      <c r="H36" s="223"/>
      <c r="I36" s="46"/>
    </row>
    <row r="37" spans="6:9">
      <c r="F37" s="222"/>
      <c r="G37" s="223"/>
      <c r="H37" s="223"/>
      <c r="I37" s="46"/>
    </row>
    <row r="38" spans="6:9">
      <c r="F38" s="222"/>
      <c r="G38" s="223"/>
      <c r="H38" s="223"/>
      <c r="I38" s="46"/>
    </row>
    <row r="39" spans="6:9">
      <c r="F39" s="222"/>
      <c r="G39" s="223"/>
      <c r="H39" s="223"/>
      <c r="I39" s="46"/>
    </row>
    <row r="40" spans="6:9">
      <c r="F40" s="222"/>
      <c r="G40" s="223"/>
      <c r="H40" s="223"/>
      <c r="I40" s="46"/>
    </row>
    <row r="41" spans="6:9">
      <c r="F41" s="222"/>
      <c r="G41" s="223"/>
      <c r="H41" s="223"/>
      <c r="I41" s="46"/>
    </row>
    <row r="42" spans="6:9">
      <c r="F42" s="222"/>
      <c r="G42" s="223"/>
      <c r="H42" s="223"/>
      <c r="I42" s="46"/>
    </row>
    <row r="43" spans="6:9">
      <c r="F43" s="222"/>
      <c r="G43" s="223"/>
      <c r="H43" s="223"/>
      <c r="I43" s="46"/>
    </row>
    <row r="44" spans="6:9">
      <c r="F44" s="222"/>
      <c r="G44" s="223"/>
      <c r="H44" s="223"/>
      <c r="I44" s="46"/>
    </row>
    <row r="45" spans="6:9">
      <c r="F45" s="222"/>
      <c r="G45" s="223"/>
      <c r="H45" s="223"/>
      <c r="I45" s="46"/>
    </row>
    <row r="46" spans="6:9">
      <c r="F46" s="222"/>
      <c r="G46" s="223"/>
      <c r="H46" s="223"/>
      <c r="I46" s="46"/>
    </row>
    <row r="47" spans="6:9">
      <c r="F47" s="222"/>
      <c r="G47" s="223"/>
      <c r="H47" s="223"/>
      <c r="I47" s="46"/>
    </row>
    <row r="48" spans="6:9">
      <c r="F48" s="222"/>
      <c r="G48" s="223"/>
      <c r="H48" s="223"/>
      <c r="I48" s="46"/>
    </row>
    <row r="49" spans="6:9">
      <c r="F49" s="222"/>
      <c r="G49" s="223"/>
      <c r="H49" s="223"/>
      <c r="I49" s="46"/>
    </row>
    <row r="50" spans="6:9">
      <c r="F50" s="222"/>
      <c r="G50" s="223"/>
      <c r="H50" s="223"/>
      <c r="I50" s="46"/>
    </row>
    <row r="51" spans="6:9">
      <c r="F51" s="222"/>
      <c r="G51" s="223"/>
      <c r="H51" s="223"/>
      <c r="I51" s="46"/>
    </row>
    <row r="52" spans="6:9">
      <c r="F52" s="222"/>
      <c r="G52" s="223"/>
      <c r="H52" s="223"/>
      <c r="I52" s="46"/>
    </row>
    <row r="53" spans="6:9">
      <c r="F53" s="222"/>
      <c r="G53" s="223"/>
      <c r="H53" s="223"/>
      <c r="I53" s="46"/>
    </row>
    <row r="54" spans="6:9">
      <c r="F54" s="222"/>
      <c r="G54" s="223"/>
      <c r="H54" s="223"/>
      <c r="I54" s="46"/>
    </row>
    <row r="55" spans="6:9">
      <c r="F55" s="222"/>
      <c r="G55" s="223"/>
      <c r="H55" s="223"/>
      <c r="I55" s="46"/>
    </row>
    <row r="56" spans="6:9">
      <c r="F56" s="222"/>
      <c r="G56" s="223"/>
      <c r="H56" s="223"/>
      <c r="I56" s="46"/>
    </row>
    <row r="57" spans="6:9">
      <c r="F57" s="222"/>
      <c r="G57" s="223"/>
      <c r="H57" s="223"/>
      <c r="I57" s="46"/>
    </row>
    <row r="58" spans="6:9">
      <c r="F58" s="222"/>
      <c r="G58" s="223"/>
      <c r="H58" s="223"/>
      <c r="I58" s="46"/>
    </row>
    <row r="59" spans="6:9">
      <c r="F59" s="222"/>
      <c r="G59" s="223"/>
      <c r="H59" s="223"/>
      <c r="I59" s="46"/>
    </row>
    <row r="60" spans="6:9">
      <c r="F60" s="222"/>
      <c r="G60" s="223"/>
      <c r="H60" s="223"/>
      <c r="I60" s="46"/>
    </row>
    <row r="61" spans="6:9">
      <c r="F61" s="222"/>
      <c r="G61" s="223"/>
      <c r="H61" s="223"/>
      <c r="I61" s="46"/>
    </row>
    <row r="62" spans="6:9">
      <c r="F62" s="222"/>
      <c r="G62" s="223"/>
      <c r="H62" s="223"/>
      <c r="I62" s="46"/>
    </row>
    <row r="63" spans="6:9">
      <c r="F63" s="222"/>
      <c r="G63" s="223"/>
      <c r="H63" s="223"/>
      <c r="I63" s="46"/>
    </row>
    <row r="64" spans="6:9">
      <c r="F64" s="222"/>
      <c r="G64" s="223"/>
      <c r="H64" s="223"/>
      <c r="I64" s="46"/>
    </row>
    <row r="65" spans="6:9">
      <c r="F65" s="222"/>
      <c r="G65" s="223"/>
      <c r="H65" s="223"/>
      <c r="I65" s="46"/>
    </row>
    <row r="66" spans="6:9">
      <c r="F66" s="222"/>
      <c r="G66" s="223"/>
      <c r="H66" s="223"/>
      <c r="I66" s="46"/>
    </row>
    <row r="67" spans="6:9">
      <c r="F67" s="222"/>
      <c r="G67" s="223"/>
      <c r="H67" s="223"/>
      <c r="I67" s="46"/>
    </row>
    <row r="68" spans="6:9">
      <c r="F68" s="222"/>
      <c r="G68" s="223"/>
      <c r="H68" s="223"/>
      <c r="I68" s="46"/>
    </row>
    <row r="69" spans="6:9">
      <c r="F69" s="222"/>
      <c r="G69" s="223"/>
      <c r="H69" s="223"/>
      <c r="I69" s="46"/>
    </row>
    <row r="70" spans="6:9">
      <c r="F70" s="222"/>
      <c r="G70" s="223"/>
      <c r="H70" s="223"/>
      <c r="I70" s="46"/>
    </row>
    <row r="71" spans="6:9">
      <c r="F71" s="222"/>
      <c r="G71" s="223"/>
      <c r="H71" s="223"/>
      <c r="I71" s="46"/>
    </row>
    <row r="72" spans="6:9">
      <c r="F72" s="222"/>
      <c r="G72" s="223"/>
      <c r="H72" s="223"/>
      <c r="I72" s="46"/>
    </row>
    <row r="73" spans="6:9">
      <c r="F73" s="222"/>
      <c r="G73" s="223"/>
      <c r="H73" s="223"/>
      <c r="I73" s="46"/>
    </row>
    <row r="74" spans="6:9">
      <c r="F74" s="222"/>
      <c r="G74" s="223"/>
      <c r="H74" s="223"/>
      <c r="I74" s="46"/>
    </row>
    <row r="75" spans="6:9">
      <c r="F75" s="222"/>
      <c r="G75" s="223"/>
      <c r="H75" s="223"/>
      <c r="I75" s="46"/>
    </row>
    <row r="76" spans="6:9">
      <c r="F76" s="222"/>
      <c r="G76" s="223"/>
      <c r="H76" s="223"/>
      <c r="I76" s="46"/>
    </row>
    <row r="77" spans="6:9">
      <c r="F77" s="222"/>
      <c r="G77" s="223"/>
      <c r="H77" s="223"/>
      <c r="I77" s="46"/>
    </row>
    <row r="78" spans="6:9">
      <c r="F78" s="222"/>
      <c r="G78" s="223"/>
      <c r="H78" s="223"/>
      <c r="I78" s="46"/>
    </row>
    <row r="79" spans="6:9">
      <c r="F79" s="222"/>
      <c r="G79" s="223"/>
      <c r="H79" s="223"/>
      <c r="I79" s="46"/>
    </row>
  </sheetData>
  <sheetProtection password="8879" sheet="1" objects="1" scenarios="1"/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47"/>
  <sheetViews>
    <sheetView showGridLines="0" showZeros="0" topLeftCell="A151" zoomScaleNormal="100" zoomScaleSheetLayoutView="100" workbookViewId="0">
      <selection activeCell="F123" sqref="F123"/>
    </sheetView>
  </sheetViews>
  <sheetFormatPr defaultRowHeight="12.75"/>
  <cols>
    <col min="1" max="1" width="4.42578125" style="224" customWidth="1"/>
    <col min="2" max="2" width="11.5703125" style="224" customWidth="1"/>
    <col min="3" max="3" width="40.42578125" style="224" customWidth="1"/>
    <col min="4" max="4" width="5.5703125" style="224" customWidth="1"/>
    <col min="5" max="5" width="8.5703125" style="234" customWidth="1"/>
    <col min="6" max="6" width="9.85546875" style="224" customWidth="1"/>
    <col min="7" max="7" width="13.85546875" style="224" customWidth="1"/>
    <col min="8" max="8" width="11.7109375" style="224" hidden="1" customWidth="1"/>
    <col min="9" max="9" width="11.5703125" style="224" hidden="1" customWidth="1"/>
    <col min="10" max="10" width="11" style="224" hidden="1" customWidth="1"/>
    <col min="11" max="11" width="10.42578125" style="224" hidden="1" customWidth="1"/>
    <col min="12" max="12" width="75.42578125" style="224" customWidth="1"/>
    <col min="13" max="13" width="45.28515625" style="224" customWidth="1"/>
    <col min="14" max="16384" width="9.140625" style="224"/>
  </cols>
  <sheetData>
    <row r="1" spans="1:80" ht="15.75">
      <c r="A1" s="326" t="s">
        <v>98</v>
      </c>
      <c r="B1" s="326"/>
      <c r="C1" s="326"/>
      <c r="D1" s="326"/>
      <c r="E1" s="326"/>
      <c r="F1" s="326"/>
      <c r="G1" s="326"/>
    </row>
    <row r="2" spans="1:80" ht="14.25" customHeight="1" thickBot="1">
      <c r="B2" s="225"/>
      <c r="C2" s="226"/>
      <c r="D2" s="226"/>
      <c r="E2" s="227"/>
      <c r="F2" s="226"/>
      <c r="G2" s="226"/>
    </row>
    <row r="3" spans="1:80" ht="13.5" thickTop="1">
      <c r="A3" s="315" t="s">
        <v>2</v>
      </c>
      <c r="B3" s="316"/>
      <c r="C3" s="178" t="s">
        <v>101</v>
      </c>
      <c r="D3" s="228"/>
      <c r="E3" s="229" t="s">
        <v>83</v>
      </c>
      <c r="F3" s="230" t="str">
        <f>'SO-01 01 Rek-1'!H1</f>
        <v>01</v>
      </c>
      <c r="G3" s="231"/>
    </row>
    <row r="4" spans="1:80" ht="13.5" thickBot="1">
      <c r="A4" s="327" t="s">
        <v>74</v>
      </c>
      <c r="B4" s="318"/>
      <c r="C4" s="184" t="s">
        <v>104</v>
      </c>
      <c r="D4" s="232"/>
      <c r="E4" s="328" t="str">
        <f>'SO-01 01 Rek-1'!G2</f>
        <v>Modernizace výtahu Křídlovická 61a</v>
      </c>
      <c r="F4" s="329"/>
      <c r="G4" s="330"/>
    </row>
    <row r="5" spans="1:80" ht="13.5" thickTop="1">
      <c r="A5" s="233"/>
      <c r="G5" s="235"/>
    </row>
    <row r="6" spans="1:80" ht="27" customHeight="1">
      <c r="A6" s="236" t="s">
        <v>84</v>
      </c>
      <c r="B6" s="237" t="s">
        <v>85</v>
      </c>
      <c r="C6" s="237" t="s">
        <v>86</v>
      </c>
      <c r="D6" s="237" t="s">
        <v>87</v>
      </c>
      <c r="E6" s="238" t="s">
        <v>88</v>
      </c>
      <c r="F6" s="237" t="s">
        <v>89</v>
      </c>
      <c r="G6" s="239" t="s">
        <v>90</v>
      </c>
      <c r="H6" s="240" t="s">
        <v>91</v>
      </c>
      <c r="I6" s="240" t="s">
        <v>92</v>
      </c>
      <c r="J6" s="240" t="s">
        <v>93</v>
      </c>
      <c r="K6" s="240" t="s">
        <v>94</v>
      </c>
    </row>
    <row r="7" spans="1:80">
      <c r="A7" s="241" t="s">
        <v>95</v>
      </c>
      <c r="B7" s="242" t="s">
        <v>107</v>
      </c>
      <c r="C7" s="243" t="s">
        <v>108</v>
      </c>
      <c r="D7" s="244"/>
      <c r="E7" s="245"/>
      <c r="F7" s="245"/>
      <c r="G7" s="246"/>
      <c r="H7" s="247"/>
      <c r="I7" s="248"/>
      <c r="J7" s="249"/>
      <c r="K7" s="250"/>
      <c r="O7" s="251">
        <v>1</v>
      </c>
    </row>
    <row r="8" spans="1:80">
      <c r="A8" s="252">
        <v>1</v>
      </c>
      <c r="B8" s="253" t="s">
        <v>110</v>
      </c>
      <c r="C8" s="254" t="s">
        <v>111</v>
      </c>
      <c r="D8" s="255" t="s">
        <v>112</v>
      </c>
      <c r="E8" s="256">
        <v>1</v>
      </c>
      <c r="F8" s="290"/>
      <c r="G8" s="257">
        <f>E8*F8</f>
        <v>0</v>
      </c>
      <c r="H8" s="258">
        <v>0</v>
      </c>
      <c r="I8" s="259">
        <f>E8*H8</f>
        <v>0</v>
      </c>
      <c r="J8" s="258"/>
      <c r="K8" s="259">
        <f>E8*J8</f>
        <v>0</v>
      </c>
      <c r="O8" s="251">
        <v>2</v>
      </c>
      <c r="AA8" s="224">
        <v>12</v>
      </c>
      <c r="AB8" s="224">
        <v>0</v>
      </c>
      <c r="AC8" s="224">
        <v>1</v>
      </c>
      <c r="AZ8" s="224">
        <v>1</v>
      </c>
      <c r="BA8" s="224">
        <f>IF(AZ8=1,G8,0)</f>
        <v>0</v>
      </c>
      <c r="BB8" s="224">
        <f>IF(AZ8=2,G8,0)</f>
        <v>0</v>
      </c>
      <c r="BC8" s="224">
        <f>IF(AZ8=3,G8,0)</f>
        <v>0</v>
      </c>
      <c r="BD8" s="224">
        <f>IF(AZ8=4,G8,0)</f>
        <v>0</v>
      </c>
      <c r="BE8" s="224">
        <f>IF(AZ8=5,G8,0)</f>
        <v>0</v>
      </c>
      <c r="CA8" s="251">
        <v>12</v>
      </c>
      <c r="CB8" s="251">
        <v>0</v>
      </c>
    </row>
    <row r="9" spans="1:80">
      <c r="A9" s="252">
        <v>2</v>
      </c>
      <c r="B9" s="253" t="s">
        <v>113</v>
      </c>
      <c r="C9" s="254" t="s">
        <v>114</v>
      </c>
      <c r="D9" s="255" t="s">
        <v>112</v>
      </c>
      <c r="E9" s="256">
        <v>1</v>
      </c>
      <c r="F9" s="290">
        <v>0</v>
      </c>
      <c r="G9" s="257">
        <f>E9*F9</f>
        <v>0</v>
      </c>
      <c r="H9" s="258">
        <v>0</v>
      </c>
      <c r="I9" s="259">
        <f>E9*H9</f>
        <v>0</v>
      </c>
      <c r="J9" s="258"/>
      <c r="K9" s="259">
        <f>E9*J9</f>
        <v>0</v>
      </c>
      <c r="O9" s="251">
        <v>2</v>
      </c>
      <c r="AA9" s="224">
        <v>12</v>
      </c>
      <c r="AB9" s="224">
        <v>0</v>
      </c>
      <c r="AC9" s="224">
        <v>2</v>
      </c>
      <c r="AZ9" s="224">
        <v>1</v>
      </c>
      <c r="BA9" s="224">
        <f>IF(AZ9=1,G9,0)</f>
        <v>0</v>
      </c>
      <c r="BB9" s="224">
        <f>IF(AZ9=2,G9,0)</f>
        <v>0</v>
      </c>
      <c r="BC9" s="224">
        <f>IF(AZ9=3,G9,0)</f>
        <v>0</v>
      </c>
      <c r="BD9" s="224">
        <f>IF(AZ9=4,G9,0)</f>
        <v>0</v>
      </c>
      <c r="BE9" s="224">
        <f>IF(AZ9=5,G9,0)</f>
        <v>0</v>
      </c>
      <c r="CA9" s="251">
        <v>12</v>
      </c>
      <c r="CB9" s="251">
        <v>0</v>
      </c>
    </row>
    <row r="10" spans="1:80" ht="22.5">
      <c r="A10" s="252">
        <v>3</v>
      </c>
      <c r="B10" s="253" t="s">
        <v>115</v>
      </c>
      <c r="C10" s="254" t="s">
        <v>116</v>
      </c>
      <c r="D10" s="255" t="s">
        <v>112</v>
      </c>
      <c r="E10" s="256">
        <v>1</v>
      </c>
      <c r="F10" s="290">
        <v>0</v>
      </c>
      <c r="G10" s="257">
        <f>E10*F10</f>
        <v>0</v>
      </c>
      <c r="H10" s="258">
        <v>0</v>
      </c>
      <c r="I10" s="259">
        <f>E10*H10</f>
        <v>0</v>
      </c>
      <c r="J10" s="258"/>
      <c r="K10" s="259">
        <f>E10*J10</f>
        <v>0</v>
      </c>
      <c r="O10" s="251">
        <v>2</v>
      </c>
      <c r="AA10" s="224">
        <v>12</v>
      </c>
      <c r="AB10" s="224">
        <v>0</v>
      </c>
      <c r="AC10" s="224">
        <v>3</v>
      </c>
      <c r="AZ10" s="224">
        <v>1</v>
      </c>
      <c r="BA10" s="224">
        <f>IF(AZ10=1,G10,0)</f>
        <v>0</v>
      </c>
      <c r="BB10" s="224">
        <f>IF(AZ10=2,G10,0)</f>
        <v>0</v>
      </c>
      <c r="BC10" s="224">
        <f>IF(AZ10=3,G10,0)</f>
        <v>0</v>
      </c>
      <c r="BD10" s="224">
        <f>IF(AZ10=4,G10,0)</f>
        <v>0</v>
      </c>
      <c r="BE10" s="224">
        <f>IF(AZ10=5,G10,0)</f>
        <v>0</v>
      </c>
      <c r="CA10" s="251">
        <v>12</v>
      </c>
      <c r="CB10" s="251">
        <v>0</v>
      </c>
    </row>
    <row r="11" spans="1:80">
      <c r="A11" s="252">
        <v>4</v>
      </c>
      <c r="B11" s="253" t="s">
        <v>117</v>
      </c>
      <c r="C11" s="254" t="s">
        <v>118</v>
      </c>
      <c r="D11" s="255" t="s">
        <v>112</v>
      </c>
      <c r="E11" s="256">
        <v>1</v>
      </c>
      <c r="F11" s="290">
        <v>0</v>
      </c>
      <c r="G11" s="257">
        <f>E11*F11</f>
        <v>0</v>
      </c>
      <c r="H11" s="258">
        <v>0</v>
      </c>
      <c r="I11" s="259">
        <f>E11*H11</f>
        <v>0</v>
      </c>
      <c r="J11" s="258"/>
      <c r="K11" s="259">
        <f>E11*J11</f>
        <v>0</v>
      </c>
      <c r="O11" s="251">
        <v>2</v>
      </c>
      <c r="AA11" s="224">
        <v>12</v>
      </c>
      <c r="AB11" s="224">
        <v>0</v>
      </c>
      <c r="AC11" s="224">
        <v>4</v>
      </c>
      <c r="AZ11" s="224">
        <v>1</v>
      </c>
      <c r="BA11" s="224">
        <f>IF(AZ11=1,G11,0)</f>
        <v>0</v>
      </c>
      <c r="BB11" s="224">
        <f>IF(AZ11=2,G11,0)</f>
        <v>0</v>
      </c>
      <c r="BC11" s="224">
        <f>IF(AZ11=3,G11,0)</f>
        <v>0</v>
      </c>
      <c r="BD11" s="224">
        <f>IF(AZ11=4,G11,0)</f>
        <v>0</v>
      </c>
      <c r="BE11" s="224">
        <f>IF(AZ11=5,G11,0)</f>
        <v>0</v>
      </c>
      <c r="CA11" s="251">
        <v>12</v>
      </c>
      <c r="CB11" s="251">
        <v>0</v>
      </c>
    </row>
    <row r="12" spans="1:80" ht="22.5">
      <c r="A12" s="252">
        <v>5</v>
      </c>
      <c r="B12" s="253" t="s">
        <v>119</v>
      </c>
      <c r="C12" s="254" t="s">
        <v>120</v>
      </c>
      <c r="D12" s="255" t="s">
        <v>112</v>
      </c>
      <c r="E12" s="256">
        <v>1</v>
      </c>
      <c r="F12" s="290">
        <v>0</v>
      </c>
      <c r="G12" s="257">
        <f>E12*F12</f>
        <v>0</v>
      </c>
      <c r="H12" s="258">
        <v>0</v>
      </c>
      <c r="I12" s="259">
        <f>E12*H12</f>
        <v>0</v>
      </c>
      <c r="J12" s="258"/>
      <c r="K12" s="259">
        <f>E12*J12</f>
        <v>0</v>
      </c>
      <c r="O12" s="251">
        <v>2</v>
      </c>
      <c r="AA12" s="224">
        <v>12</v>
      </c>
      <c r="AB12" s="224">
        <v>0</v>
      </c>
      <c r="AC12" s="224">
        <v>40</v>
      </c>
      <c r="AZ12" s="224">
        <v>1</v>
      </c>
      <c r="BA12" s="224">
        <f>IF(AZ12=1,G12,0)</f>
        <v>0</v>
      </c>
      <c r="BB12" s="224">
        <f>IF(AZ12=2,G12,0)</f>
        <v>0</v>
      </c>
      <c r="BC12" s="224">
        <f>IF(AZ12=3,G12,0)</f>
        <v>0</v>
      </c>
      <c r="BD12" s="224">
        <f>IF(AZ12=4,G12,0)</f>
        <v>0</v>
      </c>
      <c r="BE12" s="224">
        <f>IF(AZ12=5,G12,0)</f>
        <v>0</v>
      </c>
      <c r="CA12" s="251">
        <v>12</v>
      </c>
      <c r="CB12" s="251">
        <v>0</v>
      </c>
    </row>
    <row r="13" spans="1:80">
      <c r="A13" s="270"/>
      <c r="B13" s="271" t="s">
        <v>96</v>
      </c>
      <c r="C13" s="272" t="s">
        <v>109</v>
      </c>
      <c r="D13" s="273"/>
      <c r="E13" s="274"/>
      <c r="F13" s="275"/>
      <c r="G13" s="276">
        <f>SUM(G7:G12)</f>
        <v>0</v>
      </c>
      <c r="H13" s="277"/>
      <c r="I13" s="278">
        <f>SUM(I7:I12)</f>
        <v>0</v>
      </c>
      <c r="J13" s="277"/>
      <c r="K13" s="278">
        <f>SUM(K7:K12)</f>
        <v>0</v>
      </c>
      <c r="O13" s="251">
        <v>4</v>
      </c>
      <c r="BA13" s="279">
        <f>SUM(BA7:BA12)</f>
        <v>0</v>
      </c>
      <c r="BB13" s="279">
        <f>SUM(BB7:BB12)</f>
        <v>0</v>
      </c>
      <c r="BC13" s="279">
        <f>SUM(BC7:BC12)</f>
        <v>0</v>
      </c>
      <c r="BD13" s="279">
        <f>SUM(BD7:BD12)</f>
        <v>0</v>
      </c>
      <c r="BE13" s="279">
        <f>SUM(BE7:BE12)</f>
        <v>0</v>
      </c>
    </row>
    <row r="14" spans="1:80">
      <c r="A14" s="241" t="s">
        <v>95</v>
      </c>
      <c r="B14" s="242" t="s">
        <v>121</v>
      </c>
      <c r="C14" s="243" t="s">
        <v>122</v>
      </c>
      <c r="D14" s="244"/>
      <c r="E14" s="245"/>
      <c r="F14" s="245"/>
      <c r="G14" s="246"/>
      <c r="H14" s="247"/>
      <c r="I14" s="248"/>
      <c r="J14" s="249"/>
      <c r="K14" s="250"/>
      <c r="O14" s="251">
        <v>1</v>
      </c>
    </row>
    <row r="15" spans="1:80">
      <c r="A15" s="252">
        <v>6</v>
      </c>
      <c r="B15" s="253" t="s">
        <v>124</v>
      </c>
      <c r="C15" s="254" t="s">
        <v>125</v>
      </c>
      <c r="D15" s="255" t="s">
        <v>126</v>
      </c>
      <c r="E15" s="256">
        <v>7.8100000000000003E-2</v>
      </c>
      <c r="F15" s="290">
        <v>0</v>
      </c>
      <c r="G15" s="257">
        <f>E15*F15</f>
        <v>0</v>
      </c>
      <c r="H15" s="258">
        <v>0</v>
      </c>
      <c r="I15" s="259">
        <f>E15*H15</f>
        <v>0</v>
      </c>
      <c r="J15" s="258">
        <v>0</v>
      </c>
      <c r="K15" s="259">
        <f>E15*J15</f>
        <v>0</v>
      </c>
      <c r="O15" s="251">
        <v>2</v>
      </c>
      <c r="AA15" s="224">
        <v>2</v>
      </c>
      <c r="AB15" s="224">
        <v>1</v>
      </c>
      <c r="AC15" s="224">
        <v>1</v>
      </c>
      <c r="AZ15" s="224">
        <v>1</v>
      </c>
      <c r="BA15" s="224">
        <f>IF(AZ15=1,G15,0)</f>
        <v>0</v>
      </c>
      <c r="BB15" s="224">
        <f>IF(AZ15=2,G15,0)</f>
        <v>0</v>
      </c>
      <c r="BC15" s="224">
        <f>IF(AZ15=3,G15,0)</f>
        <v>0</v>
      </c>
      <c r="BD15" s="224">
        <f>IF(AZ15=4,G15,0)</f>
        <v>0</v>
      </c>
      <c r="BE15" s="224">
        <f>IF(AZ15=5,G15,0)</f>
        <v>0</v>
      </c>
      <c r="CA15" s="251">
        <v>2</v>
      </c>
      <c r="CB15" s="251">
        <v>1</v>
      </c>
    </row>
    <row r="16" spans="1:80">
      <c r="A16" s="260"/>
      <c r="B16" s="264"/>
      <c r="C16" s="324" t="s">
        <v>280</v>
      </c>
      <c r="D16" s="325"/>
      <c r="E16" s="265">
        <v>7.8100000000000003E-2</v>
      </c>
      <c r="F16" s="266"/>
      <c r="G16" s="267"/>
      <c r="H16" s="268"/>
      <c r="I16" s="262"/>
      <c r="J16" s="269"/>
      <c r="K16" s="262"/>
      <c r="M16" s="263" t="s">
        <v>280</v>
      </c>
      <c r="O16" s="251"/>
    </row>
    <row r="17" spans="1:80">
      <c r="A17" s="270"/>
      <c r="B17" s="271" t="s">
        <v>96</v>
      </c>
      <c r="C17" s="272" t="s">
        <v>123</v>
      </c>
      <c r="D17" s="273"/>
      <c r="E17" s="274"/>
      <c r="F17" s="275"/>
      <c r="G17" s="276">
        <f>SUM(G14:G16)</f>
        <v>0</v>
      </c>
      <c r="H17" s="277"/>
      <c r="I17" s="278">
        <f>SUM(I14:I16)</f>
        <v>0</v>
      </c>
      <c r="J17" s="277"/>
      <c r="K17" s="278">
        <f>SUM(K14:K16)</f>
        <v>0</v>
      </c>
      <c r="O17" s="251">
        <v>4</v>
      </c>
      <c r="BA17" s="279">
        <f>SUM(BA14:BA16)</f>
        <v>0</v>
      </c>
      <c r="BB17" s="279">
        <f>SUM(BB14:BB16)</f>
        <v>0</v>
      </c>
      <c r="BC17" s="279">
        <f>SUM(BC14:BC16)</f>
        <v>0</v>
      </c>
      <c r="BD17" s="279">
        <f>SUM(BD14:BD16)</f>
        <v>0</v>
      </c>
      <c r="BE17" s="279">
        <f>SUM(BE14:BE16)</f>
        <v>0</v>
      </c>
    </row>
    <row r="18" spans="1:80">
      <c r="A18" s="241" t="s">
        <v>95</v>
      </c>
      <c r="B18" s="242" t="s">
        <v>128</v>
      </c>
      <c r="C18" s="243" t="s">
        <v>129</v>
      </c>
      <c r="D18" s="244"/>
      <c r="E18" s="245"/>
      <c r="F18" s="245"/>
      <c r="G18" s="246"/>
      <c r="H18" s="247"/>
      <c r="I18" s="248"/>
      <c r="J18" s="249"/>
      <c r="K18" s="250"/>
      <c r="O18" s="251">
        <v>1</v>
      </c>
    </row>
    <row r="19" spans="1:80" ht="22.5">
      <c r="A19" s="252">
        <v>7</v>
      </c>
      <c r="B19" s="253" t="s">
        <v>131</v>
      </c>
      <c r="C19" s="254" t="s">
        <v>132</v>
      </c>
      <c r="D19" s="255" t="s">
        <v>133</v>
      </c>
      <c r="E19" s="256">
        <v>11.8</v>
      </c>
      <c r="F19" s="290"/>
      <c r="G19" s="257">
        <f>E19*F19</f>
        <v>0</v>
      </c>
      <c r="H19" s="258">
        <v>0</v>
      </c>
      <c r="I19" s="259">
        <f>E19*H19</f>
        <v>0</v>
      </c>
      <c r="J19" s="258">
        <v>0</v>
      </c>
      <c r="K19" s="259">
        <f>E19*J19</f>
        <v>0</v>
      </c>
      <c r="O19" s="251">
        <v>2</v>
      </c>
      <c r="AA19" s="224">
        <v>1</v>
      </c>
      <c r="AB19" s="224">
        <v>1</v>
      </c>
      <c r="AC19" s="224">
        <v>1</v>
      </c>
      <c r="AZ19" s="224">
        <v>1</v>
      </c>
      <c r="BA19" s="224">
        <f>IF(AZ19=1,G19,0)</f>
        <v>0</v>
      </c>
      <c r="BB19" s="224">
        <f>IF(AZ19=2,G19,0)</f>
        <v>0</v>
      </c>
      <c r="BC19" s="224">
        <f>IF(AZ19=3,G19,0)</f>
        <v>0</v>
      </c>
      <c r="BD19" s="224">
        <f>IF(AZ19=4,G19,0)</f>
        <v>0</v>
      </c>
      <c r="BE19" s="224">
        <f>IF(AZ19=5,G19,0)</f>
        <v>0</v>
      </c>
      <c r="CA19" s="251">
        <v>1</v>
      </c>
      <c r="CB19" s="251">
        <v>1</v>
      </c>
    </row>
    <row r="20" spans="1:80">
      <c r="A20" s="260"/>
      <c r="B20" s="264"/>
      <c r="C20" s="324" t="s">
        <v>281</v>
      </c>
      <c r="D20" s="325"/>
      <c r="E20" s="265">
        <v>11.8</v>
      </c>
      <c r="F20" s="266"/>
      <c r="G20" s="267"/>
      <c r="H20" s="268"/>
      <c r="I20" s="262"/>
      <c r="J20" s="269"/>
      <c r="K20" s="262"/>
      <c r="M20" s="263" t="s">
        <v>281</v>
      </c>
      <c r="O20" s="251"/>
    </row>
    <row r="21" spans="1:80" ht="22.5">
      <c r="A21" s="252">
        <v>8</v>
      </c>
      <c r="B21" s="253" t="s">
        <v>135</v>
      </c>
      <c r="C21" s="254" t="s">
        <v>136</v>
      </c>
      <c r="D21" s="255" t="s">
        <v>137</v>
      </c>
      <c r="E21" s="256">
        <v>42.6</v>
      </c>
      <c r="F21" s="290">
        <v>0</v>
      </c>
      <c r="G21" s="257">
        <f>E21*F21</f>
        <v>0</v>
      </c>
      <c r="H21" s="258">
        <v>0</v>
      </c>
      <c r="I21" s="259">
        <f>E21*H21</f>
        <v>0</v>
      </c>
      <c r="J21" s="258">
        <v>0</v>
      </c>
      <c r="K21" s="259">
        <f>E21*J21</f>
        <v>0</v>
      </c>
      <c r="O21" s="251">
        <v>2</v>
      </c>
      <c r="AA21" s="224">
        <v>1</v>
      </c>
      <c r="AB21" s="224">
        <v>1</v>
      </c>
      <c r="AC21" s="224">
        <v>1</v>
      </c>
      <c r="AZ21" s="224">
        <v>1</v>
      </c>
      <c r="BA21" s="224">
        <f>IF(AZ21=1,G21,0)</f>
        <v>0</v>
      </c>
      <c r="BB21" s="224">
        <f>IF(AZ21=2,G21,0)</f>
        <v>0</v>
      </c>
      <c r="BC21" s="224">
        <f>IF(AZ21=3,G21,0)</f>
        <v>0</v>
      </c>
      <c r="BD21" s="224">
        <f>IF(AZ21=4,G21,0)</f>
        <v>0</v>
      </c>
      <c r="BE21" s="224">
        <f>IF(AZ21=5,G21,0)</f>
        <v>0</v>
      </c>
      <c r="CA21" s="251">
        <v>1</v>
      </c>
      <c r="CB21" s="251">
        <v>1</v>
      </c>
    </row>
    <row r="22" spans="1:80">
      <c r="A22" s="260"/>
      <c r="B22" s="264"/>
      <c r="C22" s="324" t="s">
        <v>282</v>
      </c>
      <c r="D22" s="325"/>
      <c r="E22" s="265">
        <v>42.6</v>
      </c>
      <c r="F22" s="266"/>
      <c r="G22" s="267"/>
      <c r="H22" s="268"/>
      <c r="I22" s="262"/>
      <c r="J22" s="269"/>
      <c r="K22" s="262"/>
      <c r="M22" s="263" t="s">
        <v>282</v>
      </c>
      <c r="O22" s="251"/>
    </row>
    <row r="23" spans="1:80" ht="22.5">
      <c r="A23" s="252">
        <v>9</v>
      </c>
      <c r="B23" s="253" t="s">
        <v>139</v>
      </c>
      <c r="C23" s="254" t="s">
        <v>140</v>
      </c>
      <c r="D23" s="255" t="s">
        <v>133</v>
      </c>
      <c r="E23" s="256">
        <v>38.508000000000003</v>
      </c>
      <c r="F23" s="290">
        <v>0</v>
      </c>
      <c r="G23" s="257">
        <f>E23*F23</f>
        <v>0</v>
      </c>
      <c r="H23" s="258">
        <v>0</v>
      </c>
      <c r="I23" s="259">
        <f>E23*H23</f>
        <v>0</v>
      </c>
      <c r="J23" s="258">
        <v>0</v>
      </c>
      <c r="K23" s="259">
        <f>E23*J23</f>
        <v>0</v>
      </c>
      <c r="O23" s="251">
        <v>2</v>
      </c>
      <c r="AA23" s="224">
        <v>1</v>
      </c>
      <c r="AB23" s="224">
        <v>1</v>
      </c>
      <c r="AC23" s="224">
        <v>1</v>
      </c>
      <c r="AZ23" s="224">
        <v>1</v>
      </c>
      <c r="BA23" s="224">
        <f>IF(AZ23=1,G23,0)</f>
        <v>0</v>
      </c>
      <c r="BB23" s="224">
        <f>IF(AZ23=2,G23,0)</f>
        <v>0</v>
      </c>
      <c r="BC23" s="224">
        <f>IF(AZ23=3,G23,0)</f>
        <v>0</v>
      </c>
      <c r="BD23" s="224">
        <f>IF(AZ23=4,G23,0)</f>
        <v>0</v>
      </c>
      <c r="BE23" s="224">
        <f>IF(AZ23=5,G23,0)</f>
        <v>0</v>
      </c>
      <c r="CA23" s="251">
        <v>1</v>
      </c>
      <c r="CB23" s="251">
        <v>1</v>
      </c>
    </row>
    <row r="24" spans="1:80">
      <c r="A24" s="260"/>
      <c r="B24" s="264"/>
      <c r="C24" s="324" t="s">
        <v>283</v>
      </c>
      <c r="D24" s="325"/>
      <c r="E24" s="265">
        <v>23</v>
      </c>
      <c r="F24" s="266"/>
      <c r="G24" s="267"/>
      <c r="H24" s="268"/>
      <c r="I24" s="262"/>
      <c r="J24" s="269"/>
      <c r="K24" s="262"/>
      <c r="M24" s="263" t="s">
        <v>283</v>
      </c>
      <c r="O24" s="251"/>
    </row>
    <row r="25" spans="1:80">
      <c r="A25" s="260"/>
      <c r="B25" s="264"/>
      <c r="C25" s="324" t="s">
        <v>284</v>
      </c>
      <c r="D25" s="325"/>
      <c r="E25" s="265">
        <v>20.608000000000001</v>
      </c>
      <c r="F25" s="266"/>
      <c r="G25" s="267"/>
      <c r="H25" s="268"/>
      <c r="I25" s="262"/>
      <c r="J25" s="269"/>
      <c r="K25" s="262"/>
      <c r="M25" s="263" t="s">
        <v>284</v>
      </c>
      <c r="O25" s="251"/>
    </row>
    <row r="26" spans="1:80">
      <c r="A26" s="260"/>
      <c r="B26" s="264"/>
      <c r="C26" s="324" t="s">
        <v>285</v>
      </c>
      <c r="D26" s="325"/>
      <c r="E26" s="265">
        <v>-5.0999999999999996</v>
      </c>
      <c r="F26" s="266"/>
      <c r="G26" s="267"/>
      <c r="H26" s="268"/>
      <c r="I26" s="262"/>
      <c r="J26" s="269"/>
      <c r="K26" s="262"/>
      <c r="M26" s="263" t="s">
        <v>285</v>
      </c>
      <c r="O26" s="251"/>
    </row>
    <row r="27" spans="1:80" ht="22.5">
      <c r="A27" s="252">
        <v>10</v>
      </c>
      <c r="B27" s="253" t="s">
        <v>143</v>
      </c>
      <c r="C27" s="254" t="s">
        <v>144</v>
      </c>
      <c r="D27" s="255" t="s">
        <v>133</v>
      </c>
      <c r="E27" s="256">
        <v>12.78</v>
      </c>
      <c r="F27" s="290">
        <v>0</v>
      </c>
      <c r="G27" s="257">
        <f>E27*F27</f>
        <v>0</v>
      </c>
      <c r="H27" s="258">
        <v>0</v>
      </c>
      <c r="I27" s="259">
        <f>E27*H27</f>
        <v>0</v>
      </c>
      <c r="J27" s="258">
        <v>0</v>
      </c>
      <c r="K27" s="259">
        <f>E27*J27</f>
        <v>0</v>
      </c>
      <c r="O27" s="251">
        <v>2</v>
      </c>
      <c r="AA27" s="224">
        <v>1</v>
      </c>
      <c r="AB27" s="224">
        <v>1</v>
      </c>
      <c r="AC27" s="224">
        <v>1</v>
      </c>
      <c r="AZ27" s="224">
        <v>1</v>
      </c>
      <c r="BA27" s="224">
        <f>IF(AZ27=1,G27,0)</f>
        <v>0</v>
      </c>
      <c r="BB27" s="224">
        <f>IF(AZ27=2,G27,0)</f>
        <v>0</v>
      </c>
      <c r="BC27" s="224">
        <f>IF(AZ27=3,G27,0)</f>
        <v>0</v>
      </c>
      <c r="BD27" s="224">
        <f>IF(AZ27=4,G27,0)</f>
        <v>0</v>
      </c>
      <c r="BE27" s="224">
        <f>IF(AZ27=5,G27,0)</f>
        <v>0</v>
      </c>
      <c r="CA27" s="251">
        <v>1</v>
      </c>
      <c r="CB27" s="251">
        <v>1</v>
      </c>
    </row>
    <row r="28" spans="1:80">
      <c r="A28" s="260"/>
      <c r="B28" s="264"/>
      <c r="C28" s="324" t="s">
        <v>286</v>
      </c>
      <c r="D28" s="325"/>
      <c r="E28" s="265">
        <v>12.78</v>
      </c>
      <c r="F28" s="266"/>
      <c r="G28" s="267"/>
      <c r="H28" s="268"/>
      <c r="I28" s="262"/>
      <c r="J28" s="269"/>
      <c r="K28" s="262"/>
      <c r="M28" s="263" t="s">
        <v>286</v>
      </c>
      <c r="O28" s="251"/>
    </row>
    <row r="29" spans="1:80">
      <c r="A29" s="270"/>
      <c r="B29" s="271" t="s">
        <v>96</v>
      </c>
      <c r="C29" s="272" t="s">
        <v>130</v>
      </c>
      <c r="D29" s="273"/>
      <c r="E29" s="274"/>
      <c r="F29" s="275"/>
      <c r="G29" s="276">
        <f>SUM(G18:G28)</f>
        <v>0</v>
      </c>
      <c r="H29" s="277"/>
      <c r="I29" s="278">
        <f>SUM(I18:I28)</f>
        <v>0</v>
      </c>
      <c r="J29" s="277"/>
      <c r="K29" s="278">
        <f>SUM(K18:K28)</f>
        <v>0</v>
      </c>
      <c r="O29" s="251">
        <v>4</v>
      </c>
      <c r="BA29" s="279">
        <f>SUM(BA18:BA28)</f>
        <v>0</v>
      </c>
      <c r="BB29" s="279">
        <f>SUM(BB18:BB28)</f>
        <v>0</v>
      </c>
      <c r="BC29" s="279">
        <f>SUM(BC18:BC28)</f>
        <v>0</v>
      </c>
      <c r="BD29" s="279">
        <f>SUM(BD18:BD28)</f>
        <v>0</v>
      </c>
      <c r="BE29" s="279">
        <f>SUM(BE18:BE28)</f>
        <v>0</v>
      </c>
    </row>
    <row r="30" spans="1:80">
      <c r="A30" s="241" t="s">
        <v>95</v>
      </c>
      <c r="B30" s="242" t="s">
        <v>146</v>
      </c>
      <c r="C30" s="243" t="s">
        <v>147</v>
      </c>
      <c r="D30" s="244"/>
      <c r="E30" s="245"/>
      <c r="F30" s="245"/>
      <c r="G30" s="246"/>
      <c r="H30" s="247"/>
      <c r="I30" s="248"/>
      <c r="J30" s="249"/>
      <c r="K30" s="250"/>
      <c r="O30" s="251">
        <v>1</v>
      </c>
    </row>
    <row r="31" spans="1:80">
      <c r="A31" s="252">
        <v>11</v>
      </c>
      <c r="B31" s="253" t="s">
        <v>149</v>
      </c>
      <c r="C31" s="254" t="s">
        <v>150</v>
      </c>
      <c r="D31" s="255" t="s">
        <v>133</v>
      </c>
      <c r="E31" s="256">
        <v>11.8</v>
      </c>
      <c r="F31" s="290"/>
      <c r="G31" s="257">
        <f>E31*F31</f>
        <v>0</v>
      </c>
      <c r="H31" s="258">
        <v>0</v>
      </c>
      <c r="I31" s="259">
        <f>E31*H31</f>
        <v>0</v>
      </c>
      <c r="J31" s="258"/>
      <c r="K31" s="259">
        <f>E31*J31</f>
        <v>0</v>
      </c>
      <c r="O31" s="251">
        <v>2</v>
      </c>
      <c r="AA31" s="224">
        <v>12</v>
      </c>
      <c r="AB31" s="224">
        <v>0</v>
      </c>
      <c r="AC31" s="224">
        <v>10</v>
      </c>
      <c r="AZ31" s="224">
        <v>1</v>
      </c>
      <c r="BA31" s="224">
        <f>IF(AZ31=1,G31,0)</f>
        <v>0</v>
      </c>
      <c r="BB31" s="224">
        <f>IF(AZ31=2,G31,0)</f>
        <v>0</v>
      </c>
      <c r="BC31" s="224">
        <f>IF(AZ31=3,G31,0)</f>
        <v>0</v>
      </c>
      <c r="BD31" s="224">
        <f>IF(AZ31=4,G31,0)</f>
        <v>0</v>
      </c>
      <c r="BE31" s="224">
        <f>IF(AZ31=5,G31,0)</f>
        <v>0</v>
      </c>
      <c r="CA31" s="251">
        <v>12</v>
      </c>
      <c r="CB31" s="251">
        <v>0</v>
      </c>
    </row>
    <row r="32" spans="1:80">
      <c r="A32" s="260"/>
      <c r="B32" s="264"/>
      <c r="C32" s="324" t="s">
        <v>287</v>
      </c>
      <c r="D32" s="325"/>
      <c r="E32" s="265">
        <v>11.8</v>
      </c>
      <c r="F32" s="266"/>
      <c r="G32" s="267"/>
      <c r="H32" s="268"/>
      <c r="I32" s="262"/>
      <c r="J32" s="269"/>
      <c r="K32" s="262"/>
      <c r="M32" s="263" t="s">
        <v>287</v>
      </c>
      <c r="O32" s="251"/>
    </row>
    <row r="33" spans="1:80">
      <c r="A33" s="270"/>
      <c r="B33" s="271" t="s">
        <v>96</v>
      </c>
      <c r="C33" s="272" t="s">
        <v>148</v>
      </c>
      <c r="D33" s="273"/>
      <c r="E33" s="274"/>
      <c r="F33" s="275"/>
      <c r="G33" s="276">
        <f>SUM(G30:G32)</f>
        <v>0</v>
      </c>
      <c r="H33" s="277"/>
      <c r="I33" s="278">
        <f>SUM(I30:I32)</f>
        <v>0</v>
      </c>
      <c r="J33" s="277"/>
      <c r="K33" s="278">
        <f>SUM(K30:K32)</f>
        <v>0</v>
      </c>
      <c r="O33" s="251">
        <v>4</v>
      </c>
      <c r="BA33" s="279">
        <f>SUM(BA30:BA32)</f>
        <v>0</v>
      </c>
      <c r="BB33" s="279">
        <f>SUM(BB30:BB32)</f>
        <v>0</v>
      </c>
      <c r="BC33" s="279">
        <f>SUM(BC30:BC32)</f>
        <v>0</v>
      </c>
      <c r="BD33" s="279">
        <f>SUM(BD30:BD32)</f>
        <v>0</v>
      </c>
      <c r="BE33" s="279">
        <f>SUM(BE30:BE32)</f>
        <v>0</v>
      </c>
    </row>
    <row r="34" spans="1:80">
      <c r="A34" s="241" t="s">
        <v>95</v>
      </c>
      <c r="B34" s="242" t="s">
        <v>152</v>
      </c>
      <c r="C34" s="243" t="s">
        <v>153</v>
      </c>
      <c r="D34" s="244"/>
      <c r="E34" s="245"/>
      <c r="F34" s="245"/>
      <c r="G34" s="246"/>
      <c r="H34" s="247"/>
      <c r="I34" s="248"/>
      <c r="J34" s="249"/>
      <c r="K34" s="250"/>
      <c r="O34" s="251">
        <v>1</v>
      </c>
    </row>
    <row r="35" spans="1:80">
      <c r="A35" s="252">
        <v>12</v>
      </c>
      <c r="B35" s="253" t="s">
        <v>155</v>
      </c>
      <c r="C35" s="254" t="s">
        <v>156</v>
      </c>
      <c r="D35" s="255" t="s">
        <v>133</v>
      </c>
      <c r="E35" s="256">
        <v>5.76</v>
      </c>
      <c r="F35" s="290">
        <v>0</v>
      </c>
      <c r="G35" s="257">
        <f>E35*F35</f>
        <v>0</v>
      </c>
      <c r="H35" s="258">
        <v>0</v>
      </c>
      <c r="I35" s="259">
        <f>E35*H35</f>
        <v>0</v>
      </c>
      <c r="J35" s="258">
        <v>0</v>
      </c>
      <c r="K35" s="259">
        <f>E35*J35</f>
        <v>0</v>
      </c>
      <c r="O35" s="251">
        <v>2</v>
      </c>
      <c r="AA35" s="224">
        <v>1</v>
      </c>
      <c r="AB35" s="224">
        <v>1</v>
      </c>
      <c r="AC35" s="224">
        <v>1</v>
      </c>
      <c r="AZ35" s="224">
        <v>1</v>
      </c>
      <c r="BA35" s="224">
        <f>IF(AZ35=1,G35,0)</f>
        <v>0</v>
      </c>
      <c r="BB35" s="224">
        <f>IF(AZ35=2,G35,0)</f>
        <v>0</v>
      </c>
      <c r="BC35" s="224">
        <f>IF(AZ35=3,G35,0)</f>
        <v>0</v>
      </c>
      <c r="BD35" s="224">
        <f>IF(AZ35=4,G35,0)</f>
        <v>0</v>
      </c>
      <c r="BE35" s="224">
        <f>IF(AZ35=5,G35,0)</f>
        <v>0</v>
      </c>
      <c r="CA35" s="251">
        <v>1</v>
      </c>
      <c r="CB35" s="251">
        <v>1</v>
      </c>
    </row>
    <row r="36" spans="1:80">
      <c r="A36" s="260"/>
      <c r="B36" s="264"/>
      <c r="C36" s="324" t="s">
        <v>288</v>
      </c>
      <c r="D36" s="325"/>
      <c r="E36" s="265">
        <v>5.76</v>
      </c>
      <c r="F36" s="266"/>
      <c r="G36" s="267"/>
      <c r="H36" s="268"/>
      <c r="I36" s="262"/>
      <c r="J36" s="269"/>
      <c r="K36" s="262"/>
      <c r="M36" s="263" t="s">
        <v>288</v>
      </c>
      <c r="O36" s="251"/>
    </row>
    <row r="37" spans="1:80">
      <c r="A37" s="252">
        <v>13</v>
      </c>
      <c r="B37" s="253" t="s">
        <v>158</v>
      </c>
      <c r="C37" s="254" t="s">
        <v>159</v>
      </c>
      <c r="D37" s="255" t="s">
        <v>126</v>
      </c>
      <c r="E37" s="256">
        <v>55.728000000000002</v>
      </c>
      <c r="F37" s="290">
        <v>0</v>
      </c>
      <c r="G37" s="257">
        <f>E37*F37</f>
        <v>0</v>
      </c>
      <c r="H37" s="258">
        <v>0</v>
      </c>
      <c r="I37" s="259">
        <f>E37*H37</f>
        <v>0</v>
      </c>
      <c r="J37" s="258">
        <v>0</v>
      </c>
      <c r="K37" s="259">
        <f>E37*J37</f>
        <v>0</v>
      </c>
      <c r="O37" s="251">
        <v>2</v>
      </c>
      <c r="AA37" s="224">
        <v>1</v>
      </c>
      <c r="AB37" s="224">
        <v>1</v>
      </c>
      <c r="AC37" s="224">
        <v>1</v>
      </c>
      <c r="AZ37" s="224">
        <v>1</v>
      </c>
      <c r="BA37" s="224">
        <f>IF(AZ37=1,G37,0)</f>
        <v>0</v>
      </c>
      <c r="BB37" s="224">
        <f>IF(AZ37=2,G37,0)</f>
        <v>0</v>
      </c>
      <c r="BC37" s="224">
        <f>IF(AZ37=3,G37,0)</f>
        <v>0</v>
      </c>
      <c r="BD37" s="224">
        <f>IF(AZ37=4,G37,0)</f>
        <v>0</v>
      </c>
      <c r="BE37" s="224">
        <f>IF(AZ37=5,G37,0)</f>
        <v>0</v>
      </c>
      <c r="CA37" s="251">
        <v>1</v>
      </c>
      <c r="CB37" s="251">
        <v>1</v>
      </c>
    </row>
    <row r="38" spans="1:80">
      <c r="A38" s="260"/>
      <c r="B38" s="264"/>
      <c r="C38" s="324" t="s">
        <v>289</v>
      </c>
      <c r="D38" s="325"/>
      <c r="E38" s="265">
        <v>55.728000000000002</v>
      </c>
      <c r="F38" s="266"/>
      <c r="G38" s="267"/>
      <c r="H38" s="268"/>
      <c r="I38" s="262"/>
      <c r="J38" s="269"/>
      <c r="K38" s="262"/>
      <c r="M38" s="263" t="s">
        <v>289</v>
      </c>
      <c r="O38" s="251"/>
    </row>
    <row r="39" spans="1:80">
      <c r="A39" s="252">
        <v>14</v>
      </c>
      <c r="B39" s="253" t="s">
        <v>161</v>
      </c>
      <c r="C39" s="254" t="s">
        <v>162</v>
      </c>
      <c r="D39" s="255" t="s">
        <v>126</v>
      </c>
      <c r="E39" s="256">
        <v>55.8</v>
      </c>
      <c r="F39" s="290">
        <v>0</v>
      </c>
      <c r="G39" s="257">
        <f>E39*F39</f>
        <v>0</v>
      </c>
      <c r="H39" s="258">
        <v>0</v>
      </c>
      <c r="I39" s="259">
        <f>E39*H39</f>
        <v>0</v>
      </c>
      <c r="J39" s="258">
        <v>0</v>
      </c>
      <c r="K39" s="259">
        <f>E39*J39</f>
        <v>0</v>
      </c>
      <c r="O39" s="251">
        <v>2</v>
      </c>
      <c r="AA39" s="224">
        <v>1</v>
      </c>
      <c r="AB39" s="224">
        <v>1</v>
      </c>
      <c r="AC39" s="224">
        <v>1</v>
      </c>
      <c r="AZ39" s="224">
        <v>1</v>
      </c>
      <c r="BA39" s="224">
        <f>IF(AZ39=1,G39,0)</f>
        <v>0</v>
      </c>
      <c r="BB39" s="224">
        <f>IF(AZ39=2,G39,0)</f>
        <v>0</v>
      </c>
      <c r="BC39" s="224">
        <f>IF(AZ39=3,G39,0)</f>
        <v>0</v>
      </c>
      <c r="BD39" s="224">
        <f>IF(AZ39=4,G39,0)</f>
        <v>0</v>
      </c>
      <c r="BE39" s="224">
        <f>IF(AZ39=5,G39,0)</f>
        <v>0</v>
      </c>
      <c r="CA39" s="251">
        <v>1</v>
      </c>
      <c r="CB39" s="251">
        <v>1</v>
      </c>
    </row>
    <row r="40" spans="1:80">
      <c r="A40" s="252">
        <v>15</v>
      </c>
      <c r="B40" s="253" t="s">
        <v>163</v>
      </c>
      <c r="C40" s="254" t="s">
        <v>164</v>
      </c>
      <c r="D40" s="255" t="s">
        <v>126</v>
      </c>
      <c r="E40" s="256">
        <v>55.8</v>
      </c>
      <c r="F40" s="290">
        <v>0</v>
      </c>
      <c r="G40" s="257">
        <f>E40*F40</f>
        <v>0</v>
      </c>
      <c r="H40" s="258">
        <v>0</v>
      </c>
      <c r="I40" s="259">
        <f>E40*H40</f>
        <v>0</v>
      </c>
      <c r="J40" s="258">
        <v>0</v>
      </c>
      <c r="K40" s="259">
        <f>E40*J40</f>
        <v>0</v>
      </c>
      <c r="O40" s="251">
        <v>2</v>
      </c>
      <c r="AA40" s="224">
        <v>1</v>
      </c>
      <c r="AB40" s="224">
        <v>1</v>
      </c>
      <c r="AC40" s="224">
        <v>1</v>
      </c>
      <c r="AZ40" s="224">
        <v>1</v>
      </c>
      <c r="BA40" s="224">
        <f>IF(AZ40=1,G40,0)</f>
        <v>0</v>
      </c>
      <c r="BB40" s="224">
        <f>IF(AZ40=2,G40,0)</f>
        <v>0</v>
      </c>
      <c r="BC40" s="224">
        <f>IF(AZ40=3,G40,0)</f>
        <v>0</v>
      </c>
      <c r="BD40" s="224">
        <f>IF(AZ40=4,G40,0)</f>
        <v>0</v>
      </c>
      <c r="BE40" s="224">
        <f>IF(AZ40=5,G40,0)</f>
        <v>0</v>
      </c>
      <c r="CA40" s="251">
        <v>1</v>
      </c>
      <c r="CB40" s="251">
        <v>1</v>
      </c>
    </row>
    <row r="41" spans="1:80">
      <c r="A41" s="270"/>
      <c r="B41" s="271" t="s">
        <v>96</v>
      </c>
      <c r="C41" s="272" t="s">
        <v>154</v>
      </c>
      <c r="D41" s="273"/>
      <c r="E41" s="274"/>
      <c r="F41" s="275"/>
      <c r="G41" s="276">
        <f>SUM(G34:G40)</f>
        <v>0</v>
      </c>
      <c r="H41" s="277"/>
      <c r="I41" s="278">
        <f>SUM(I34:I40)</f>
        <v>0</v>
      </c>
      <c r="J41" s="277"/>
      <c r="K41" s="278">
        <f>SUM(K34:K40)</f>
        <v>0</v>
      </c>
      <c r="O41" s="251">
        <v>4</v>
      </c>
      <c r="BA41" s="279">
        <f>SUM(BA34:BA40)</f>
        <v>0</v>
      </c>
      <c r="BB41" s="279">
        <f>SUM(BB34:BB40)</f>
        <v>0</v>
      </c>
      <c r="BC41" s="279">
        <f>SUM(BC34:BC40)</f>
        <v>0</v>
      </c>
      <c r="BD41" s="279">
        <f>SUM(BD34:BD40)</f>
        <v>0</v>
      </c>
      <c r="BE41" s="279">
        <f>SUM(BE34:BE40)</f>
        <v>0</v>
      </c>
    </row>
    <row r="42" spans="1:80">
      <c r="A42" s="241" t="s">
        <v>95</v>
      </c>
      <c r="B42" s="242" t="s">
        <v>165</v>
      </c>
      <c r="C42" s="243" t="s">
        <v>166</v>
      </c>
      <c r="D42" s="244"/>
      <c r="E42" s="245"/>
      <c r="F42" s="245"/>
      <c r="G42" s="246"/>
      <c r="H42" s="247"/>
      <c r="I42" s="248"/>
      <c r="J42" s="249"/>
      <c r="K42" s="250"/>
      <c r="O42" s="251">
        <v>1</v>
      </c>
    </row>
    <row r="43" spans="1:80">
      <c r="A43" s="252">
        <v>16</v>
      </c>
      <c r="B43" s="253" t="s">
        <v>168</v>
      </c>
      <c r="C43" s="254" t="s">
        <v>169</v>
      </c>
      <c r="D43" s="255" t="s">
        <v>133</v>
      </c>
      <c r="E43" s="256">
        <v>122.05</v>
      </c>
      <c r="F43" s="290"/>
      <c r="G43" s="257">
        <f>E43*F43</f>
        <v>0</v>
      </c>
      <c r="H43" s="258">
        <v>0</v>
      </c>
      <c r="I43" s="259">
        <f>E43*H43</f>
        <v>0</v>
      </c>
      <c r="J43" s="258">
        <v>0</v>
      </c>
      <c r="K43" s="259">
        <f>E43*J43</f>
        <v>0</v>
      </c>
      <c r="O43" s="251">
        <v>2</v>
      </c>
      <c r="AA43" s="224">
        <v>1</v>
      </c>
      <c r="AB43" s="224">
        <v>1</v>
      </c>
      <c r="AC43" s="224">
        <v>1</v>
      </c>
      <c r="AZ43" s="224">
        <v>1</v>
      </c>
      <c r="BA43" s="224">
        <f>IF(AZ43=1,G43,0)</f>
        <v>0</v>
      </c>
      <c r="BB43" s="224">
        <f>IF(AZ43=2,G43,0)</f>
        <v>0</v>
      </c>
      <c r="BC43" s="224">
        <f>IF(AZ43=3,G43,0)</f>
        <v>0</v>
      </c>
      <c r="BD43" s="224">
        <f>IF(AZ43=4,G43,0)</f>
        <v>0</v>
      </c>
      <c r="BE43" s="224">
        <f>IF(AZ43=5,G43,0)</f>
        <v>0</v>
      </c>
      <c r="CA43" s="251">
        <v>1</v>
      </c>
      <c r="CB43" s="251">
        <v>1</v>
      </c>
    </row>
    <row r="44" spans="1:80">
      <c r="A44" s="260"/>
      <c r="B44" s="264"/>
      <c r="C44" s="324" t="s">
        <v>290</v>
      </c>
      <c r="D44" s="325"/>
      <c r="E44" s="265">
        <v>110.25</v>
      </c>
      <c r="F44" s="266"/>
      <c r="G44" s="267"/>
      <c r="H44" s="268"/>
      <c r="I44" s="262"/>
      <c r="J44" s="269"/>
      <c r="K44" s="262"/>
      <c r="M44" s="263" t="s">
        <v>290</v>
      </c>
      <c r="O44" s="251"/>
    </row>
    <row r="45" spans="1:80">
      <c r="A45" s="260"/>
      <c r="B45" s="264"/>
      <c r="C45" s="324" t="s">
        <v>287</v>
      </c>
      <c r="D45" s="325"/>
      <c r="E45" s="265">
        <v>11.8</v>
      </c>
      <c r="F45" s="266"/>
      <c r="G45" s="267"/>
      <c r="H45" s="268"/>
      <c r="I45" s="262"/>
      <c r="J45" s="269"/>
      <c r="K45" s="262"/>
      <c r="M45" s="263" t="s">
        <v>287</v>
      </c>
      <c r="O45" s="251"/>
    </row>
    <row r="46" spans="1:80">
      <c r="A46" s="252">
        <v>17</v>
      </c>
      <c r="B46" s="253" t="s">
        <v>172</v>
      </c>
      <c r="C46" s="254" t="s">
        <v>173</v>
      </c>
      <c r="D46" s="255" t="s">
        <v>174</v>
      </c>
      <c r="E46" s="256">
        <v>70</v>
      </c>
      <c r="F46" s="290">
        <v>0</v>
      </c>
      <c r="G46" s="257">
        <f>E46*F46</f>
        <v>0</v>
      </c>
      <c r="H46" s="258">
        <v>0</v>
      </c>
      <c r="I46" s="259">
        <f>E46*H46</f>
        <v>0</v>
      </c>
      <c r="J46" s="258">
        <v>0</v>
      </c>
      <c r="K46" s="259">
        <f>E46*J46</f>
        <v>0</v>
      </c>
      <c r="O46" s="251">
        <v>2</v>
      </c>
      <c r="AA46" s="224">
        <v>1</v>
      </c>
      <c r="AB46" s="224">
        <v>1</v>
      </c>
      <c r="AC46" s="224">
        <v>1</v>
      </c>
      <c r="AZ46" s="224">
        <v>1</v>
      </c>
      <c r="BA46" s="224">
        <f>IF(AZ46=1,G46,0)</f>
        <v>0</v>
      </c>
      <c r="BB46" s="224">
        <f>IF(AZ46=2,G46,0)</f>
        <v>0</v>
      </c>
      <c r="BC46" s="224">
        <f>IF(AZ46=3,G46,0)</f>
        <v>0</v>
      </c>
      <c r="BD46" s="224">
        <f>IF(AZ46=4,G46,0)</f>
        <v>0</v>
      </c>
      <c r="BE46" s="224">
        <f>IF(AZ46=5,G46,0)</f>
        <v>0</v>
      </c>
      <c r="CA46" s="251">
        <v>1</v>
      </c>
      <c r="CB46" s="251">
        <v>1</v>
      </c>
    </row>
    <row r="47" spans="1:80">
      <c r="A47" s="260"/>
      <c r="B47" s="264"/>
      <c r="C47" s="324" t="s">
        <v>291</v>
      </c>
      <c r="D47" s="325"/>
      <c r="E47" s="265">
        <v>10</v>
      </c>
      <c r="F47" s="266"/>
      <c r="G47" s="267"/>
      <c r="H47" s="268"/>
      <c r="I47" s="262"/>
      <c r="J47" s="269"/>
      <c r="K47" s="262"/>
      <c r="M47" s="263" t="s">
        <v>291</v>
      </c>
      <c r="O47" s="251"/>
    </row>
    <row r="48" spans="1:80">
      <c r="A48" s="260"/>
      <c r="B48" s="264"/>
      <c r="C48" s="324" t="s">
        <v>292</v>
      </c>
      <c r="D48" s="325"/>
      <c r="E48" s="265">
        <v>60</v>
      </c>
      <c r="F48" s="266"/>
      <c r="G48" s="267"/>
      <c r="H48" s="268"/>
      <c r="I48" s="262"/>
      <c r="J48" s="269"/>
      <c r="K48" s="262"/>
      <c r="M48" s="263" t="s">
        <v>292</v>
      </c>
      <c r="O48" s="251"/>
    </row>
    <row r="49" spans="1:80">
      <c r="A49" s="252">
        <v>18</v>
      </c>
      <c r="B49" s="253" t="s">
        <v>177</v>
      </c>
      <c r="C49" s="254" t="s">
        <v>178</v>
      </c>
      <c r="D49" s="255" t="s">
        <v>112</v>
      </c>
      <c r="E49" s="256">
        <v>1</v>
      </c>
      <c r="F49" s="290">
        <v>0</v>
      </c>
      <c r="G49" s="257">
        <f>E49*F49</f>
        <v>0</v>
      </c>
      <c r="H49" s="258">
        <v>0</v>
      </c>
      <c r="I49" s="259">
        <f>E49*H49</f>
        <v>0</v>
      </c>
      <c r="J49" s="258"/>
      <c r="K49" s="259">
        <f>E49*J49</f>
        <v>0</v>
      </c>
      <c r="O49" s="251">
        <v>2</v>
      </c>
      <c r="AA49" s="224">
        <v>12</v>
      </c>
      <c r="AB49" s="224">
        <v>0</v>
      </c>
      <c r="AC49" s="224">
        <v>17</v>
      </c>
      <c r="AZ49" s="224">
        <v>1</v>
      </c>
      <c r="BA49" s="224">
        <f>IF(AZ49=1,G49,0)</f>
        <v>0</v>
      </c>
      <c r="BB49" s="224">
        <f>IF(AZ49=2,G49,0)</f>
        <v>0</v>
      </c>
      <c r="BC49" s="224">
        <f>IF(AZ49=3,G49,0)</f>
        <v>0</v>
      </c>
      <c r="BD49" s="224">
        <f>IF(AZ49=4,G49,0)</f>
        <v>0</v>
      </c>
      <c r="BE49" s="224">
        <f>IF(AZ49=5,G49,0)</f>
        <v>0</v>
      </c>
      <c r="CA49" s="251">
        <v>12</v>
      </c>
      <c r="CB49" s="251">
        <v>0</v>
      </c>
    </row>
    <row r="50" spans="1:80">
      <c r="A50" s="270"/>
      <c r="B50" s="271" t="s">
        <v>96</v>
      </c>
      <c r="C50" s="272" t="s">
        <v>167</v>
      </c>
      <c r="D50" s="273"/>
      <c r="E50" s="274"/>
      <c r="F50" s="275"/>
      <c r="G50" s="276">
        <f>SUM(G42:G49)</f>
        <v>0</v>
      </c>
      <c r="H50" s="277"/>
      <c r="I50" s="278">
        <f>SUM(I42:I49)</f>
        <v>0</v>
      </c>
      <c r="J50" s="277"/>
      <c r="K50" s="278">
        <f>SUM(K42:K49)</f>
        <v>0</v>
      </c>
      <c r="O50" s="251">
        <v>4</v>
      </c>
      <c r="BA50" s="279">
        <f>SUM(BA42:BA49)</f>
        <v>0</v>
      </c>
      <c r="BB50" s="279">
        <f>SUM(BB42:BB49)</f>
        <v>0</v>
      </c>
      <c r="BC50" s="279">
        <f>SUM(BC42:BC49)</f>
        <v>0</v>
      </c>
      <c r="BD50" s="279">
        <f>SUM(BD42:BD49)</f>
        <v>0</v>
      </c>
      <c r="BE50" s="279">
        <f>SUM(BE42:BE49)</f>
        <v>0</v>
      </c>
    </row>
    <row r="51" spans="1:80">
      <c r="A51" s="241" t="s">
        <v>95</v>
      </c>
      <c r="B51" s="242" t="s">
        <v>179</v>
      </c>
      <c r="C51" s="243" t="s">
        <v>180</v>
      </c>
      <c r="D51" s="244"/>
      <c r="E51" s="245"/>
      <c r="F51" s="245"/>
      <c r="G51" s="246"/>
      <c r="H51" s="247"/>
      <c r="I51" s="248"/>
      <c r="J51" s="249"/>
      <c r="K51" s="250"/>
      <c r="O51" s="251">
        <v>1</v>
      </c>
    </row>
    <row r="52" spans="1:80" ht="22.5">
      <c r="A52" s="252">
        <v>19</v>
      </c>
      <c r="B52" s="253" t="s">
        <v>182</v>
      </c>
      <c r="C52" s="254" t="s">
        <v>183</v>
      </c>
      <c r="D52" s="255" t="s">
        <v>133</v>
      </c>
      <c r="E52" s="256">
        <v>90.24</v>
      </c>
      <c r="F52" s="290">
        <v>0</v>
      </c>
      <c r="G52" s="257">
        <f>E52*F52</f>
        <v>0</v>
      </c>
      <c r="H52" s="258">
        <v>0</v>
      </c>
      <c r="I52" s="259">
        <f>E52*H52</f>
        <v>0</v>
      </c>
      <c r="J52" s="258"/>
      <c r="K52" s="259">
        <f>E52*J52</f>
        <v>0</v>
      </c>
      <c r="O52" s="251">
        <v>2</v>
      </c>
      <c r="AA52" s="224">
        <v>12</v>
      </c>
      <c r="AB52" s="224">
        <v>0</v>
      </c>
      <c r="AC52" s="224">
        <v>18</v>
      </c>
      <c r="AZ52" s="224">
        <v>1</v>
      </c>
      <c r="BA52" s="224">
        <f>IF(AZ52=1,G52,0)</f>
        <v>0</v>
      </c>
      <c r="BB52" s="224">
        <f>IF(AZ52=2,G52,0)</f>
        <v>0</v>
      </c>
      <c r="BC52" s="224">
        <f>IF(AZ52=3,G52,0)</f>
        <v>0</v>
      </c>
      <c r="BD52" s="224">
        <f>IF(AZ52=4,G52,0)</f>
        <v>0</v>
      </c>
      <c r="BE52" s="224">
        <f>IF(AZ52=5,G52,0)</f>
        <v>0</v>
      </c>
      <c r="CA52" s="251">
        <v>12</v>
      </c>
      <c r="CB52" s="251">
        <v>0</v>
      </c>
    </row>
    <row r="53" spans="1:80">
      <c r="A53" s="260"/>
      <c r="B53" s="264"/>
      <c r="C53" s="324" t="s">
        <v>293</v>
      </c>
      <c r="D53" s="325"/>
      <c r="E53" s="265">
        <v>90.24</v>
      </c>
      <c r="F53" s="266"/>
      <c r="G53" s="267"/>
      <c r="H53" s="268"/>
      <c r="I53" s="262"/>
      <c r="J53" s="269"/>
      <c r="K53" s="262"/>
      <c r="M53" s="263" t="s">
        <v>293</v>
      </c>
      <c r="O53" s="251"/>
    </row>
    <row r="54" spans="1:80">
      <c r="A54" s="270"/>
      <c r="B54" s="271" t="s">
        <v>96</v>
      </c>
      <c r="C54" s="272" t="s">
        <v>181</v>
      </c>
      <c r="D54" s="273"/>
      <c r="E54" s="274"/>
      <c r="F54" s="275"/>
      <c r="G54" s="276">
        <f>SUM(G51:G53)</f>
        <v>0</v>
      </c>
      <c r="H54" s="277"/>
      <c r="I54" s="278">
        <f>SUM(I51:I53)</f>
        <v>0</v>
      </c>
      <c r="J54" s="277"/>
      <c r="K54" s="278">
        <f>SUM(K51:K53)</f>
        <v>0</v>
      </c>
      <c r="O54" s="251">
        <v>4</v>
      </c>
      <c r="BA54" s="279">
        <f>SUM(BA51:BA53)</f>
        <v>0</v>
      </c>
      <c r="BB54" s="279">
        <f>SUM(BB51:BB53)</f>
        <v>0</v>
      </c>
      <c r="BC54" s="279">
        <f>SUM(BC51:BC53)</f>
        <v>0</v>
      </c>
      <c r="BD54" s="279">
        <f>SUM(BD51:BD53)</f>
        <v>0</v>
      </c>
      <c r="BE54" s="279">
        <f>SUM(BE51:BE53)</f>
        <v>0</v>
      </c>
    </row>
    <row r="55" spans="1:80">
      <c r="A55" s="241" t="s">
        <v>95</v>
      </c>
      <c r="B55" s="242" t="s">
        <v>185</v>
      </c>
      <c r="C55" s="243" t="s">
        <v>186</v>
      </c>
      <c r="D55" s="244"/>
      <c r="E55" s="245"/>
      <c r="F55" s="245"/>
      <c r="G55" s="246"/>
      <c r="H55" s="247"/>
      <c r="I55" s="248"/>
      <c r="J55" s="249"/>
      <c r="K55" s="250"/>
      <c r="O55" s="251">
        <v>1</v>
      </c>
    </row>
    <row r="56" spans="1:80">
      <c r="A56" s="252">
        <v>20</v>
      </c>
      <c r="B56" s="253" t="s">
        <v>188</v>
      </c>
      <c r="C56" s="254" t="s">
        <v>189</v>
      </c>
      <c r="D56" s="255" t="s">
        <v>190</v>
      </c>
      <c r="E56" s="256">
        <v>3.1177000000000001</v>
      </c>
      <c r="F56" s="290">
        <v>0</v>
      </c>
      <c r="G56" s="257">
        <f>E56*F56</f>
        <v>0</v>
      </c>
      <c r="H56" s="258">
        <v>0</v>
      </c>
      <c r="I56" s="259">
        <f>E56*H56</f>
        <v>0</v>
      </c>
      <c r="J56" s="258">
        <v>0</v>
      </c>
      <c r="K56" s="259">
        <f>E56*J56</f>
        <v>0</v>
      </c>
      <c r="O56" s="251">
        <v>2</v>
      </c>
      <c r="AA56" s="224">
        <v>1</v>
      </c>
      <c r="AB56" s="224">
        <v>1</v>
      </c>
      <c r="AC56" s="224">
        <v>1</v>
      </c>
      <c r="AZ56" s="224">
        <v>1</v>
      </c>
      <c r="BA56" s="224">
        <f>IF(AZ56=1,G56,0)</f>
        <v>0</v>
      </c>
      <c r="BB56" s="224">
        <f>IF(AZ56=2,G56,0)</f>
        <v>0</v>
      </c>
      <c r="BC56" s="224">
        <f>IF(AZ56=3,G56,0)</f>
        <v>0</v>
      </c>
      <c r="BD56" s="224">
        <f>IF(AZ56=4,G56,0)</f>
        <v>0</v>
      </c>
      <c r="BE56" s="224">
        <f>IF(AZ56=5,G56,0)</f>
        <v>0</v>
      </c>
      <c r="CA56" s="251">
        <v>1</v>
      </c>
      <c r="CB56" s="251">
        <v>1</v>
      </c>
    </row>
    <row r="57" spans="1:80">
      <c r="A57" s="270"/>
      <c r="B57" s="271" t="s">
        <v>96</v>
      </c>
      <c r="C57" s="272" t="s">
        <v>187</v>
      </c>
      <c r="D57" s="273"/>
      <c r="E57" s="274"/>
      <c r="F57" s="275"/>
      <c r="G57" s="276">
        <f>SUM(G55:G56)</f>
        <v>0</v>
      </c>
      <c r="H57" s="277"/>
      <c r="I57" s="278">
        <f>SUM(I55:I56)</f>
        <v>0</v>
      </c>
      <c r="J57" s="277"/>
      <c r="K57" s="278">
        <f>SUM(K55:K56)</f>
        <v>0</v>
      </c>
      <c r="O57" s="251">
        <v>4</v>
      </c>
      <c r="BA57" s="279">
        <f>SUM(BA55:BA56)</f>
        <v>0</v>
      </c>
      <c r="BB57" s="279">
        <f>SUM(BB55:BB56)</f>
        <v>0</v>
      </c>
      <c r="BC57" s="279">
        <f>SUM(BC55:BC56)</f>
        <v>0</v>
      </c>
      <c r="BD57" s="279">
        <f>SUM(BD55:BD56)</f>
        <v>0</v>
      </c>
      <c r="BE57" s="279">
        <f>SUM(BE55:BE56)</f>
        <v>0</v>
      </c>
    </row>
    <row r="58" spans="1:80">
      <c r="A58" s="241" t="s">
        <v>95</v>
      </c>
      <c r="B58" s="242" t="s">
        <v>191</v>
      </c>
      <c r="C58" s="243" t="s">
        <v>192</v>
      </c>
      <c r="D58" s="244"/>
      <c r="E58" s="245"/>
      <c r="F58" s="245"/>
      <c r="G58" s="246"/>
      <c r="H58" s="247"/>
      <c r="I58" s="248"/>
      <c r="J58" s="249"/>
      <c r="K58" s="250"/>
      <c r="O58" s="251">
        <v>1</v>
      </c>
    </row>
    <row r="59" spans="1:80">
      <c r="A59" s="252">
        <v>21</v>
      </c>
      <c r="B59" s="253" t="s">
        <v>194</v>
      </c>
      <c r="C59" s="254" t="s">
        <v>195</v>
      </c>
      <c r="D59" s="255" t="s">
        <v>196</v>
      </c>
      <c r="E59" s="256">
        <v>40</v>
      </c>
      <c r="F59" s="290">
        <v>0</v>
      </c>
      <c r="G59" s="257">
        <f>E59*F59</f>
        <v>0</v>
      </c>
      <c r="H59" s="258">
        <v>0</v>
      </c>
      <c r="I59" s="259">
        <f>E59*H59</f>
        <v>0</v>
      </c>
      <c r="J59" s="258">
        <v>0</v>
      </c>
      <c r="K59" s="259">
        <f>E59*J59</f>
        <v>0</v>
      </c>
      <c r="O59" s="251">
        <v>2</v>
      </c>
      <c r="AA59" s="224">
        <v>1</v>
      </c>
      <c r="AB59" s="224">
        <v>7</v>
      </c>
      <c r="AC59" s="224">
        <v>7</v>
      </c>
      <c r="AZ59" s="224">
        <v>2</v>
      </c>
      <c r="BA59" s="224">
        <f>IF(AZ59=1,G59,0)</f>
        <v>0</v>
      </c>
      <c r="BB59" s="224">
        <f>IF(AZ59=2,G59,0)</f>
        <v>0</v>
      </c>
      <c r="BC59" s="224">
        <f>IF(AZ59=3,G59,0)</f>
        <v>0</v>
      </c>
      <c r="BD59" s="224">
        <f>IF(AZ59=4,G59,0)</f>
        <v>0</v>
      </c>
      <c r="BE59" s="224">
        <f>IF(AZ59=5,G59,0)</f>
        <v>0</v>
      </c>
      <c r="CA59" s="251">
        <v>1</v>
      </c>
      <c r="CB59" s="251">
        <v>7</v>
      </c>
    </row>
    <row r="60" spans="1:80" ht="22.5">
      <c r="A60" s="260"/>
      <c r="B60" s="264"/>
      <c r="C60" s="324" t="s">
        <v>294</v>
      </c>
      <c r="D60" s="325"/>
      <c r="E60" s="265">
        <v>24</v>
      </c>
      <c r="F60" s="266"/>
      <c r="G60" s="267"/>
      <c r="H60" s="268"/>
      <c r="I60" s="262"/>
      <c r="J60" s="269"/>
      <c r="K60" s="262"/>
      <c r="M60" s="263" t="s">
        <v>294</v>
      </c>
      <c r="O60" s="251"/>
    </row>
    <row r="61" spans="1:80">
      <c r="A61" s="260"/>
      <c r="B61" s="264"/>
      <c r="C61" s="324" t="s">
        <v>295</v>
      </c>
      <c r="D61" s="325"/>
      <c r="E61" s="265">
        <v>0</v>
      </c>
      <c r="F61" s="266"/>
      <c r="G61" s="267"/>
      <c r="H61" s="268"/>
      <c r="I61" s="262"/>
      <c r="J61" s="269"/>
      <c r="K61" s="262"/>
      <c r="M61" s="263" t="s">
        <v>295</v>
      </c>
      <c r="O61" s="251"/>
    </row>
    <row r="62" spans="1:80" ht="22.5">
      <c r="A62" s="260"/>
      <c r="B62" s="264"/>
      <c r="C62" s="324" t="s">
        <v>296</v>
      </c>
      <c r="D62" s="325"/>
      <c r="E62" s="265">
        <v>16</v>
      </c>
      <c r="F62" s="266"/>
      <c r="G62" s="267"/>
      <c r="H62" s="268"/>
      <c r="I62" s="262"/>
      <c r="J62" s="269"/>
      <c r="K62" s="262"/>
      <c r="M62" s="263" t="s">
        <v>296</v>
      </c>
      <c r="O62" s="251"/>
    </row>
    <row r="63" spans="1:80">
      <c r="A63" s="260"/>
      <c r="B63" s="264"/>
      <c r="C63" s="324" t="s">
        <v>297</v>
      </c>
      <c r="D63" s="325"/>
      <c r="E63" s="265">
        <v>0</v>
      </c>
      <c r="F63" s="266"/>
      <c r="G63" s="267"/>
      <c r="H63" s="268"/>
      <c r="I63" s="262"/>
      <c r="J63" s="269"/>
      <c r="K63" s="262"/>
      <c r="M63" s="263" t="s">
        <v>297</v>
      </c>
      <c r="O63" s="251"/>
    </row>
    <row r="64" spans="1:80">
      <c r="A64" s="252">
        <v>22</v>
      </c>
      <c r="B64" s="253" t="s">
        <v>199</v>
      </c>
      <c r="C64" s="254" t="s">
        <v>200</v>
      </c>
      <c r="D64" s="255" t="s">
        <v>196</v>
      </c>
      <c r="E64" s="256">
        <v>669.37800000000004</v>
      </c>
      <c r="F64" s="290">
        <v>0</v>
      </c>
      <c r="G64" s="257">
        <f>E64*F64</f>
        <v>0</v>
      </c>
      <c r="H64" s="258">
        <v>0</v>
      </c>
      <c r="I64" s="259">
        <f>E64*H64</f>
        <v>0</v>
      </c>
      <c r="J64" s="258">
        <v>0</v>
      </c>
      <c r="K64" s="259">
        <f>E64*J64</f>
        <v>0</v>
      </c>
      <c r="O64" s="251">
        <v>2</v>
      </c>
      <c r="AA64" s="224">
        <v>1</v>
      </c>
      <c r="AB64" s="224">
        <v>7</v>
      </c>
      <c r="AC64" s="224">
        <v>7</v>
      </c>
      <c r="AZ64" s="224">
        <v>2</v>
      </c>
      <c r="BA64" s="224">
        <f>IF(AZ64=1,G64,0)</f>
        <v>0</v>
      </c>
      <c r="BB64" s="224">
        <f>IF(AZ64=2,G64,0)</f>
        <v>0</v>
      </c>
      <c r="BC64" s="224">
        <f>IF(AZ64=3,G64,0)</f>
        <v>0</v>
      </c>
      <c r="BD64" s="224">
        <f>IF(AZ64=4,G64,0)</f>
        <v>0</v>
      </c>
      <c r="BE64" s="224">
        <f>IF(AZ64=5,G64,0)</f>
        <v>0</v>
      </c>
      <c r="CA64" s="251">
        <v>1</v>
      </c>
      <c r="CB64" s="251">
        <v>7</v>
      </c>
    </row>
    <row r="65" spans="1:15">
      <c r="A65" s="260"/>
      <c r="B65" s="264"/>
      <c r="C65" s="324" t="s">
        <v>298</v>
      </c>
      <c r="D65" s="325"/>
      <c r="E65" s="265">
        <v>0</v>
      </c>
      <c r="F65" s="266"/>
      <c r="G65" s="267"/>
      <c r="H65" s="268"/>
      <c r="I65" s="262"/>
      <c r="J65" s="269"/>
      <c r="K65" s="262"/>
      <c r="M65" s="263" t="s">
        <v>298</v>
      </c>
      <c r="O65" s="251"/>
    </row>
    <row r="66" spans="1:15">
      <c r="A66" s="260"/>
      <c r="B66" s="264"/>
      <c r="C66" s="324" t="s">
        <v>299</v>
      </c>
      <c r="D66" s="325"/>
      <c r="E66" s="265">
        <v>71.884799999999998</v>
      </c>
      <c r="F66" s="266"/>
      <c r="G66" s="267"/>
      <c r="H66" s="268"/>
      <c r="I66" s="262"/>
      <c r="J66" s="269"/>
      <c r="K66" s="262"/>
      <c r="M66" s="263" t="s">
        <v>299</v>
      </c>
      <c r="O66" s="251"/>
    </row>
    <row r="67" spans="1:15">
      <c r="A67" s="260"/>
      <c r="B67" s="264"/>
      <c r="C67" s="324" t="s">
        <v>300</v>
      </c>
      <c r="D67" s="325"/>
      <c r="E67" s="265">
        <v>83.865600000000001</v>
      </c>
      <c r="F67" s="266"/>
      <c r="G67" s="267"/>
      <c r="H67" s="268"/>
      <c r="I67" s="262"/>
      <c r="J67" s="269"/>
      <c r="K67" s="262"/>
      <c r="M67" s="263" t="s">
        <v>300</v>
      </c>
      <c r="O67" s="251"/>
    </row>
    <row r="68" spans="1:15">
      <c r="A68" s="260"/>
      <c r="B68" s="264"/>
      <c r="C68" s="324" t="s">
        <v>301</v>
      </c>
      <c r="D68" s="325"/>
      <c r="E68" s="265">
        <v>191.8656</v>
      </c>
      <c r="F68" s="266"/>
      <c r="G68" s="267"/>
      <c r="H68" s="268"/>
      <c r="I68" s="262"/>
      <c r="J68" s="269"/>
      <c r="K68" s="262"/>
      <c r="M68" s="263" t="s">
        <v>301</v>
      </c>
      <c r="O68" s="251"/>
    </row>
    <row r="69" spans="1:15">
      <c r="A69" s="260"/>
      <c r="B69" s="264"/>
      <c r="C69" s="324" t="s">
        <v>302</v>
      </c>
      <c r="D69" s="325"/>
      <c r="E69" s="265">
        <v>0</v>
      </c>
      <c r="F69" s="266"/>
      <c r="G69" s="267"/>
      <c r="H69" s="268"/>
      <c r="I69" s="262"/>
      <c r="J69" s="269"/>
      <c r="K69" s="262"/>
      <c r="M69" s="263" t="s">
        <v>302</v>
      </c>
      <c r="O69" s="251"/>
    </row>
    <row r="70" spans="1:15">
      <c r="A70" s="260"/>
      <c r="B70" s="264"/>
      <c r="C70" s="324" t="s">
        <v>303</v>
      </c>
      <c r="D70" s="325"/>
      <c r="E70" s="265">
        <v>15.015000000000001</v>
      </c>
      <c r="F70" s="266"/>
      <c r="G70" s="267"/>
      <c r="H70" s="268"/>
      <c r="I70" s="262"/>
      <c r="J70" s="269"/>
      <c r="K70" s="262"/>
      <c r="M70" s="263" t="s">
        <v>303</v>
      </c>
      <c r="O70" s="251"/>
    </row>
    <row r="71" spans="1:15">
      <c r="A71" s="260"/>
      <c r="B71" s="264"/>
      <c r="C71" s="324" t="s">
        <v>304</v>
      </c>
      <c r="D71" s="325"/>
      <c r="E71" s="265">
        <v>3.423</v>
      </c>
      <c r="F71" s="266"/>
      <c r="G71" s="267"/>
      <c r="H71" s="268"/>
      <c r="I71" s="262"/>
      <c r="J71" s="269"/>
      <c r="K71" s="262"/>
      <c r="M71" s="263" t="s">
        <v>304</v>
      </c>
      <c r="O71" s="251"/>
    </row>
    <row r="72" spans="1:15">
      <c r="A72" s="260"/>
      <c r="B72" s="264"/>
      <c r="C72" s="324" t="s">
        <v>305</v>
      </c>
      <c r="D72" s="325"/>
      <c r="E72" s="265">
        <v>55.692</v>
      </c>
      <c r="F72" s="266"/>
      <c r="G72" s="267"/>
      <c r="H72" s="268"/>
      <c r="I72" s="262"/>
      <c r="J72" s="269"/>
      <c r="K72" s="262"/>
      <c r="M72" s="263" t="s">
        <v>305</v>
      </c>
      <c r="O72" s="251"/>
    </row>
    <row r="73" spans="1:15">
      <c r="A73" s="260"/>
      <c r="B73" s="264"/>
      <c r="C73" s="324" t="s">
        <v>306</v>
      </c>
      <c r="D73" s="325"/>
      <c r="E73" s="265">
        <v>5.1029999999999998</v>
      </c>
      <c r="F73" s="266"/>
      <c r="G73" s="267"/>
      <c r="H73" s="268"/>
      <c r="I73" s="262"/>
      <c r="J73" s="269"/>
      <c r="K73" s="262"/>
      <c r="M73" s="263" t="s">
        <v>306</v>
      </c>
      <c r="O73" s="251"/>
    </row>
    <row r="74" spans="1:15">
      <c r="A74" s="260"/>
      <c r="B74" s="264"/>
      <c r="C74" s="324" t="s">
        <v>307</v>
      </c>
      <c r="D74" s="325"/>
      <c r="E74" s="265">
        <v>122.85</v>
      </c>
      <c r="F74" s="266"/>
      <c r="G74" s="267"/>
      <c r="H74" s="268"/>
      <c r="I74" s="262"/>
      <c r="J74" s="269"/>
      <c r="K74" s="262"/>
      <c r="M74" s="263" t="s">
        <v>307</v>
      </c>
      <c r="O74" s="251"/>
    </row>
    <row r="75" spans="1:15">
      <c r="A75" s="260"/>
      <c r="B75" s="264"/>
      <c r="C75" s="324" t="s">
        <v>308</v>
      </c>
      <c r="D75" s="325"/>
      <c r="E75" s="265">
        <v>5.1870000000000003</v>
      </c>
      <c r="F75" s="266"/>
      <c r="G75" s="267"/>
      <c r="H75" s="268"/>
      <c r="I75" s="262"/>
      <c r="J75" s="269"/>
      <c r="K75" s="262"/>
      <c r="M75" s="263" t="s">
        <v>308</v>
      </c>
      <c r="O75" s="251"/>
    </row>
    <row r="76" spans="1:15">
      <c r="A76" s="260"/>
      <c r="B76" s="264"/>
      <c r="C76" s="324" t="s">
        <v>309</v>
      </c>
      <c r="D76" s="325"/>
      <c r="E76" s="265">
        <v>0</v>
      </c>
      <c r="F76" s="266"/>
      <c r="G76" s="267"/>
      <c r="H76" s="268"/>
      <c r="I76" s="262"/>
      <c r="J76" s="269"/>
      <c r="K76" s="262"/>
      <c r="M76" s="263" t="s">
        <v>309</v>
      </c>
      <c r="O76" s="251"/>
    </row>
    <row r="77" spans="1:15">
      <c r="A77" s="260"/>
      <c r="B77" s="264"/>
      <c r="C77" s="324" t="s">
        <v>310</v>
      </c>
      <c r="D77" s="325"/>
      <c r="E77" s="265">
        <v>8.2940000000000005</v>
      </c>
      <c r="F77" s="266"/>
      <c r="G77" s="267"/>
      <c r="H77" s="268"/>
      <c r="I77" s="262"/>
      <c r="J77" s="269"/>
      <c r="K77" s="262"/>
      <c r="M77" s="263" t="s">
        <v>310</v>
      </c>
      <c r="O77" s="251"/>
    </row>
    <row r="78" spans="1:15">
      <c r="A78" s="260"/>
      <c r="B78" s="264"/>
      <c r="C78" s="324" t="s">
        <v>311</v>
      </c>
      <c r="D78" s="325"/>
      <c r="E78" s="265">
        <v>1.8908</v>
      </c>
      <c r="F78" s="266"/>
      <c r="G78" s="267"/>
      <c r="H78" s="268"/>
      <c r="I78" s="262"/>
      <c r="J78" s="269"/>
      <c r="K78" s="262"/>
      <c r="M78" s="263" t="s">
        <v>311</v>
      </c>
      <c r="O78" s="251"/>
    </row>
    <row r="79" spans="1:15">
      <c r="A79" s="260"/>
      <c r="B79" s="264"/>
      <c r="C79" s="324" t="s">
        <v>312</v>
      </c>
      <c r="D79" s="325"/>
      <c r="E79" s="265">
        <v>30.763200000000001</v>
      </c>
      <c r="F79" s="266"/>
      <c r="G79" s="267"/>
      <c r="H79" s="268"/>
      <c r="I79" s="262"/>
      <c r="J79" s="269"/>
      <c r="K79" s="262"/>
      <c r="M79" s="263" t="s">
        <v>312</v>
      </c>
      <c r="O79" s="251"/>
    </row>
    <row r="80" spans="1:15">
      <c r="A80" s="260"/>
      <c r="B80" s="264"/>
      <c r="C80" s="324" t="s">
        <v>313</v>
      </c>
      <c r="D80" s="325"/>
      <c r="E80" s="265">
        <v>2.8188</v>
      </c>
      <c r="F80" s="266"/>
      <c r="G80" s="267"/>
      <c r="H80" s="268"/>
      <c r="I80" s="262"/>
      <c r="J80" s="269"/>
      <c r="K80" s="262"/>
      <c r="M80" s="263" t="s">
        <v>313</v>
      </c>
      <c r="O80" s="251"/>
    </row>
    <row r="81" spans="1:80">
      <c r="A81" s="260"/>
      <c r="B81" s="264"/>
      <c r="C81" s="324" t="s">
        <v>314</v>
      </c>
      <c r="D81" s="325"/>
      <c r="E81" s="265">
        <v>67.86</v>
      </c>
      <c r="F81" s="266"/>
      <c r="G81" s="267"/>
      <c r="H81" s="268"/>
      <c r="I81" s="262"/>
      <c r="J81" s="269"/>
      <c r="K81" s="262"/>
      <c r="M81" s="263" t="s">
        <v>314</v>
      </c>
      <c r="O81" s="251"/>
    </row>
    <row r="82" spans="1:80">
      <c r="A82" s="260"/>
      <c r="B82" s="264"/>
      <c r="C82" s="324" t="s">
        <v>315</v>
      </c>
      <c r="D82" s="325"/>
      <c r="E82" s="265">
        <v>2.8652000000000002</v>
      </c>
      <c r="F82" s="266"/>
      <c r="G82" s="267"/>
      <c r="H82" s="268"/>
      <c r="I82" s="262"/>
      <c r="J82" s="269"/>
      <c r="K82" s="262"/>
      <c r="M82" s="263" t="s">
        <v>315</v>
      </c>
      <c r="O82" s="251"/>
    </row>
    <row r="83" spans="1:80">
      <c r="A83" s="252">
        <v>23</v>
      </c>
      <c r="B83" s="253" t="s">
        <v>204</v>
      </c>
      <c r="C83" s="254" t="s">
        <v>205</v>
      </c>
      <c r="D83" s="255" t="s">
        <v>196</v>
      </c>
      <c r="E83" s="256">
        <v>1085.76</v>
      </c>
      <c r="F83" s="290">
        <v>0</v>
      </c>
      <c r="G83" s="257">
        <f>E83*F83</f>
        <v>0</v>
      </c>
      <c r="H83" s="258">
        <v>0</v>
      </c>
      <c r="I83" s="259">
        <f>E83*H83</f>
        <v>0</v>
      </c>
      <c r="J83" s="258">
        <v>0</v>
      </c>
      <c r="K83" s="259">
        <f>E83*J83</f>
        <v>0</v>
      </c>
      <c r="O83" s="251">
        <v>2</v>
      </c>
      <c r="AA83" s="224">
        <v>1</v>
      </c>
      <c r="AB83" s="224">
        <v>7</v>
      </c>
      <c r="AC83" s="224">
        <v>7</v>
      </c>
      <c r="AZ83" s="224">
        <v>2</v>
      </c>
      <c r="BA83" s="224">
        <f>IF(AZ83=1,G83,0)</f>
        <v>0</v>
      </c>
      <c r="BB83" s="224">
        <f>IF(AZ83=2,G83,0)</f>
        <v>0</v>
      </c>
      <c r="BC83" s="224">
        <f>IF(AZ83=3,G83,0)</f>
        <v>0</v>
      </c>
      <c r="BD83" s="224">
        <f>IF(AZ83=4,G83,0)</f>
        <v>0</v>
      </c>
      <c r="BE83" s="224">
        <f>IF(AZ83=5,G83,0)</f>
        <v>0</v>
      </c>
      <c r="CA83" s="251">
        <v>1</v>
      </c>
      <c r="CB83" s="251">
        <v>7</v>
      </c>
    </row>
    <row r="84" spans="1:80">
      <c r="A84" s="260"/>
      <c r="B84" s="264"/>
      <c r="C84" s="324" t="s">
        <v>316</v>
      </c>
      <c r="D84" s="325"/>
      <c r="E84" s="265">
        <v>670.41</v>
      </c>
      <c r="F84" s="266"/>
      <c r="G84" s="267"/>
      <c r="H84" s="268"/>
      <c r="I84" s="262"/>
      <c r="J84" s="269"/>
      <c r="K84" s="262"/>
      <c r="M84" s="263" t="s">
        <v>316</v>
      </c>
      <c r="O84" s="251"/>
    </row>
    <row r="85" spans="1:80">
      <c r="A85" s="260"/>
      <c r="B85" s="264"/>
      <c r="C85" s="324" t="s">
        <v>317</v>
      </c>
      <c r="D85" s="325"/>
      <c r="E85" s="265">
        <v>415.35</v>
      </c>
      <c r="F85" s="266"/>
      <c r="G85" s="267"/>
      <c r="H85" s="268"/>
      <c r="I85" s="262"/>
      <c r="J85" s="269"/>
      <c r="K85" s="262"/>
      <c r="M85" s="263" t="s">
        <v>317</v>
      </c>
      <c r="O85" s="251"/>
    </row>
    <row r="86" spans="1:80">
      <c r="A86" s="252">
        <v>24</v>
      </c>
      <c r="B86" s="253" t="s">
        <v>207</v>
      </c>
      <c r="C86" s="254" t="s">
        <v>208</v>
      </c>
      <c r="D86" s="255" t="s">
        <v>190</v>
      </c>
      <c r="E86" s="256">
        <v>1.1399999999999999</v>
      </c>
      <c r="F86" s="290">
        <v>0</v>
      </c>
      <c r="G86" s="257">
        <f>E86*F86</f>
        <v>0</v>
      </c>
      <c r="H86" s="258">
        <v>0</v>
      </c>
      <c r="I86" s="259">
        <f>E86*H86</f>
        <v>0</v>
      </c>
      <c r="J86" s="258"/>
      <c r="K86" s="259">
        <f>E86*J86</f>
        <v>0</v>
      </c>
      <c r="O86" s="251">
        <v>2</v>
      </c>
      <c r="AA86" s="224">
        <v>3</v>
      </c>
      <c r="AB86" s="224">
        <v>0</v>
      </c>
      <c r="AC86" s="224" t="s">
        <v>207</v>
      </c>
      <c r="AZ86" s="224">
        <v>2</v>
      </c>
      <c r="BA86" s="224">
        <f>IF(AZ86=1,G86,0)</f>
        <v>0</v>
      </c>
      <c r="BB86" s="224">
        <f>IF(AZ86=2,G86,0)</f>
        <v>0</v>
      </c>
      <c r="BC86" s="224">
        <f>IF(AZ86=3,G86,0)</f>
        <v>0</v>
      </c>
      <c r="BD86" s="224">
        <f>IF(AZ86=4,G86,0)</f>
        <v>0</v>
      </c>
      <c r="BE86" s="224">
        <f>IF(AZ86=5,G86,0)</f>
        <v>0</v>
      </c>
      <c r="CA86" s="251">
        <v>3</v>
      </c>
      <c r="CB86" s="251">
        <v>0</v>
      </c>
    </row>
    <row r="87" spans="1:80">
      <c r="A87" s="260"/>
      <c r="B87" s="264"/>
      <c r="C87" s="324" t="s">
        <v>318</v>
      </c>
      <c r="D87" s="325"/>
      <c r="E87" s="265">
        <v>0.70389999999999997</v>
      </c>
      <c r="F87" s="266"/>
      <c r="G87" s="267"/>
      <c r="H87" s="268"/>
      <c r="I87" s="262"/>
      <c r="J87" s="269"/>
      <c r="K87" s="262"/>
      <c r="M87" s="263" t="s">
        <v>318</v>
      </c>
      <c r="O87" s="251"/>
    </row>
    <row r="88" spans="1:80">
      <c r="A88" s="260"/>
      <c r="B88" s="264"/>
      <c r="C88" s="324" t="s">
        <v>319</v>
      </c>
      <c r="D88" s="325"/>
      <c r="E88" s="265">
        <v>0.43609999999999999</v>
      </c>
      <c r="F88" s="266"/>
      <c r="G88" s="267"/>
      <c r="H88" s="268"/>
      <c r="I88" s="262"/>
      <c r="J88" s="269"/>
      <c r="K88" s="262"/>
      <c r="M88" s="263" t="s">
        <v>319</v>
      </c>
      <c r="O88" s="251"/>
    </row>
    <row r="89" spans="1:80">
      <c r="A89" s="252">
        <v>25</v>
      </c>
      <c r="B89" s="253" t="s">
        <v>210</v>
      </c>
      <c r="C89" s="254" t="s">
        <v>211</v>
      </c>
      <c r="D89" s="255" t="s">
        <v>190</v>
      </c>
      <c r="E89" s="256">
        <v>2.64E-2</v>
      </c>
      <c r="F89" s="290">
        <v>0</v>
      </c>
      <c r="G89" s="257">
        <f>E89*F89</f>
        <v>0</v>
      </c>
      <c r="H89" s="258">
        <v>0</v>
      </c>
      <c r="I89" s="259">
        <f>E89*H89</f>
        <v>0</v>
      </c>
      <c r="J89" s="258"/>
      <c r="K89" s="259">
        <f>E89*J89</f>
        <v>0</v>
      </c>
      <c r="O89" s="251">
        <v>2</v>
      </c>
      <c r="AA89" s="224">
        <v>3</v>
      </c>
      <c r="AB89" s="224">
        <v>0</v>
      </c>
      <c r="AC89" s="224">
        <v>13611218</v>
      </c>
      <c r="AZ89" s="224">
        <v>2</v>
      </c>
      <c r="BA89" s="224">
        <f>IF(AZ89=1,G89,0)</f>
        <v>0</v>
      </c>
      <c r="BB89" s="224">
        <f>IF(AZ89=2,G89,0)</f>
        <v>0</v>
      </c>
      <c r="BC89" s="224">
        <f>IF(AZ89=3,G89,0)</f>
        <v>0</v>
      </c>
      <c r="BD89" s="224">
        <f>IF(AZ89=4,G89,0)</f>
        <v>0</v>
      </c>
      <c r="BE89" s="224">
        <f>IF(AZ89=5,G89,0)</f>
        <v>0</v>
      </c>
      <c r="CA89" s="251">
        <v>3</v>
      </c>
      <c r="CB89" s="251">
        <v>0</v>
      </c>
    </row>
    <row r="90" spans="1:80" ht="22.5">
      <c r="A90" s="260"/>
      <c r="B90" s="264"/>
      <c r="C90" s="324" t="s">
        <v>320</v>
      </c>
      <c r="D90" s="325"/>
      <c r="E90" s="265">
        <v>2.64E-2</v>
      </c>
      <c r="F90" s="266"/>
      <c r="G90" s="267"/>
      <c r="H90" s="268"/>
      <c r="I90" s="262"/>
      <c r="J90" s="269"/>
      <c r="K90" s="262"/>
      <c r="M90" s="263" t="s">
        <v>320</v>
      </c>
      <c r="O90" s="251"/>
    </row>
    <row r="91" spans="1:80">
      <c r="A91" s="260"/>
      <c r="B91" s="264"/>
      <c r="C91" s="324" t="s">
        <v>295</v>
      </c>
      <c r="D91" s="325"/>
      <c r="E91" s="265">
        <v>0</v>
      </c>
      <c r="F91" s="266"/>
      <c r="G91" s="267"/>
      <c r="H91" s="268"/>
      <c r="I91" s="262"/>
      <c r="J91" s="269"/>
      <c r="K91" s="262"/>
      <c r="M91" s="263" t="s">
        <v>295</v>
      </c>
      <c r="O91" s="251"/>
    </row>
    <row r="92" spans="1:80">
      <c r="A92" s="252">
        <v>26</v>
      </c>
      <c r="B92" s="253" t="s">
        <v>214</v>
      </c>
      <c r="C92" s="254" t="s">
        <v>215</v>
      </c>
      <c r="D92" s="255" t="s">
        <v>190</v>
      </c>
      <c r="E92" s="256">
        <v>1.7600000000000001E-2</v>
      </c>
      <c r="F92" s="290">
        <v>0</v>
      </c>
      <c r="G92" s="257">
        <f>E92*F92</f>
        <v>0</v>
      </c>
      <c r="H92" s="258">
        <v>0</v>
      </c>
      <c r="I92" s="259">
        <f>E92*H92</f>
        <v>0</v>
      </c>
      <c r="J92" s="258"/>
      <c r="K92" s="259">
        <f>E92*J92</f>
        <v>0</v>
      </c>
      <c r="O92" s="251">
        <v>2</v>
      </c>
      <c r="AA92" s="224">
        <v>3</v>
      </c>
      <c r="AB92" s="224">
        <v>0</v>
      </c>
      <c r="AC92" s="224">
        <v>13611228</v>
      </c>
      <c r="AZ92" s="224">
        <v>2</v>
      </c>
      <c r="BA92" s="224">
        <f>IF(AZ92=1,G92,0)</f>
        <v>0</v>
      </c>
      <c r="BB92" s="224">
        <f>IF(AZ92=2,G92,0)</f>
        <v>0</v>
      </c>
      <c r="BC92" s="224">
        <f>IF(AZ92=3,G92,0)</f>
        <v>0</v>
      </c>
      <c r="BD92" s="224">
        <f>IF(AZ92=4,G92,0)</f>
        <v>0</v>
      </c>
      <c r="BE92" s="224">
        <f>IF(AZ92=5,G92,0)</f>
        <v>0</v>
      </c>
      <c r="CA92" s="251">
        <v>3</v>
      </c>
      <c r="CB92" s="251">
        <v>0</v>
      </c>
    </row>
    <row r="93" spans="1:80" ht="22.5">
      <c r="A93" s="260"/>
      <c r="B93" s="264"/>
      <c r="C93" s="324" t="s">
        <v>321</v>
      </c>
      <c r="D93" s="325"/>
      <c r="E93" s="265">
        <v>1.7600000000000001E-2</v>
      </c>
      <c r="F93" s="266"/>
      <c r="G93" s="267"/>
      <c r="H93" s="268"/>
      <c r="I93" s="262"/>
      <c r="J93" s="269"/>
      <c r="K93" s="262"/>
      <c r="M93" s="263" t="s">
        <v>321</v>
      </c>
      <c r="O93" s="251"/>
    </row>
    <row r="94" spans="1:80">
      <c r="A94" s="260"/>
      <c r="B94" s="264"/>
      <c r="C94" s="324" t="s">
        <v>297</v>
      </c>
      <c r="D94" s="325"/>
      <c r="E94" s="265">
        <v>0</v>
      </c>
      <c r="F94" s="266"/>
      <c r="G94" s="267"/>
      <c r="H94" s="268"/>
      <c r="I94" s="262"/>
      <c r="J94" s="269"/>
      <c r="K94" s="262"/>
      <c r="M94" s="263" t="s">
        <v>297</v>
      </c>
      <c r="O94" s="251"/>
    </row>
    <row r="95" spans="1:80">
      <c r="A95" s="252">
        <v>27</v>
      </c>
      <c r="B95" s="253" t="s">
        <v>218</v>
      </c>
      <c r="C95" s="254" t="s">
        <v>219</v>
      </c>
      <c r="D95" s="255" t="s">
        <v>190</v>
      </c>
      <c r="E95" s="256">
        <v>0.36499999999999999</v>
      </c>
      <c r="F95" s="290">
        <v>0</v>
      </c>
      <c r="G95" s="257">
        <f>E95*F95</f>
        <v>0</v>
      </c>
      <c r="H95" s="258">
        <v>0</v>
      </c>
      <c r="I95" s="259">
        <f>E95*H95</f>
        <v>0</v>
      </c>
      <c r="J95" s="258"/>
      <c r="K95" s="259">
        <f>E95*J95</f>
        <v>0</v>
      </c>
      <c r="O95" s="251">
        <v>2</v>
      </c>
      <c r="AA95" s="224">
        <v>3</v>
      </c>
      <c r="AB95" s="224">
        <v>0</v>
      </c>
      <c r="AC95" s="224">
        <v>14587778</v>
      </c>
      <c r="AZ95" s="224">
        <v>2</v>
      </c>
      <c r="BA95" s="224">
        <f>IF(AZ95=1,G95,0)</f>
        <v>0</v>
      </c>
      <c r="BB95" s="224">
        <f>IF(AZ95=2,G95,0)</f>
        <v>0</v>
      </c>
      <c r="BC95" s="224">
        <f>IF(AZ95=3,G95,0)</f>
        <v>0</v>
      </c>
      <c r="BD95" s="224">
        <f>IF(AZ95=4,G95,0)</f>
        <v>0</v>
      </c>
      <c r="BE95" s="224">
        <f>IF(AZ95=5,G95,0)</f>
        <v>0</v>
      </c>
      <c r="CA95" s="251">
        <v>3</v>
      </c>
      <c r="CB95" s="251">
        <v>0</v>
      </c>
    </row>
    <row r="96" spans="1:80">
      <c r="A96" s="260"/>
      <c r="B96" s="264"/>
      <c r="C96" s="324" t="s">
        <v>298</v>
      </c>
      <c r="D96" s="325"/>
      <c r="E96" s="265">
        <v>0</v>
      </c>
      <c r="F96" s="266"/>
      <c r="G96" s="267"/>
      <c r="H96" s="268"/>
      <c r="I96" s="262"/>
      <c r="J96" s="269"/>
      <c r="K96" s="262"/>
      <c r="M96" s="263" t="s">
        <v>298</v>
      </c>
      <c r="O96" s="251"/>
    </row>
    <row r="97" spans="1:80">
      <c r="A97" s="260"/>
      <c r="B97" s="264"/>
      <c r="C97" s="324" t="s">
        <v>322</v>
      </c>
      <c r="D97" s="325"/>
      <c r="E97" s="265">
        <v>7.5499999999999998E-2</v>
      </c>
      <c r="F97" s="266"/>
      <c r="G97" s="267"/>
      <c r="H97" s="268"/>
      <c r="I97" s="262"/>
      <c r="J97" s="269"/>
      <c r="K97" s="262"/>
      <c r="M97" s="263" t="s">
        <v>322</v>
      </c>
      <c r="O97" s="251"/>
    </row>
    <row r="98" spans="1:80">
      <c r="A98" s="260"/>
      <c r="B98" s="264"/>
      <c r="C98" s="324" t="s">
        <v>323</v>
      </c>
      <c r="D98" s="325"/>
      <c r="E98" s="265">
        <v>8.8099999999999998E-2</v>
      </c>
      <c r="F98" s="266"/>
      <c r="G98" s="267"/>
      <c r="H98" s="268"/>
      <c r="I98" s="262"/>
      <c r="J98" s="269"/>
      <c r="K98" s="262"/>
      <c r="M98" s="263" t="s">
        <v>323</v>
      </c>
      <c r="O98" s="251"/>
    </row>
    <row r="99" spans="1:80">
      <c r="A99" s="260"/>
      <c r="B99" s="264"/>
      <c r="C99" s="324" t="s">
        <v>324</v>
      </c>
      <c r="D99" s="325"/>
      <c r="E99" s="265">
        <v>0.20150000000000001</v>
      </c>
      <c r="F99" s="266"/>
      <c r="G99" s="267"/>
      <c r="H99" s="268"/>
      <c r="I99" s="262"/>
      <c r="J99" s="269"/>
      <c r="K99" s="262"/>
      <c r="M99" s="263" t="s">
        <v>324</v>
      </c>
      <c r="O99" s="251"/>
    </row>
    <row r="100" spans="1:80">
      <c r="A100" s="252">
        <v>28</v>
      </c>
      <c r="B100" s="253" t="s">
        <v>221</v>
      </c>
      <c r="C100" s="254" t="s">
        <v>222</v>
      </c>
      <c r="D100" s="255" t="s">
        <v>190</v>
      </c>
      <c r="E100" s="256">
        <v>0.1202</v>
      </c>
      <c r="F100" s="290">
        <v>0</v>
      </c>
      <c r="G100" s="257">
        <f>E100*F100</f>
        <v>0</v>
      </c>
      <c r="H100" s="258">
        <v>0</v>
      </c>
      <c r="I100" s="259">
        <f>E100*H100</f>
        <v>0</v>
      </c>
      <c r="J100" s="258"/>
      <c r="K100" s="259">
        <f>E100*J100</f>
        <v>0</v>
      </c>
      <c r="O100" s="251">
        <v>2</v>
      </c>
      <c r="AA100" s="224">
        <v>3</v>
      </c>
      <c r="AB100" s="224">
        <v>0</v>
      </c>
      <c r="AC100" s="224">
        <v>15411580</v>
      </c>
      <c r="AZ100" s="224">
        <v>2</v>
      </c>
      <c r="BA100" s="224">
        <f>IF(AZ100=1,G100,0)</f>
        <v>0</v>
      </c>
      <c r="BB100" s="224">
        <f>IF(AZ100=2,G100,0)</f>
        <v>0</v>
      </c>
      <c r="BC100" s="224">
        <f>IF(AZ100=3,G100,0)</f>
        <v>0</v>
      </c>
      <c r="BD100" s="224">
        <f>IF(AZ100=4,G100,0)</f>
        <v>0</v>
      </c>
      <c r="BE100" s="224">
        <f>IF(AZ100=5,G100,0)</f>
        <v>0</v>
      </c>
      <c r="CA100" s="251">
        <v>3</v>
      </c>
      <c r="CB100" s="251">
        <v>0</v>
      </c>
    </row>
    <row r="101" spans="1:80">
      <c r="A101" s="260"/>
      <c r="B101" s="264"/>
      <c r="C101" s="324" t="s">
        <v>309</v>
      </c>
      <c r="D101" s="325"/>
      <c r="E101" s="265">
        <v>0</v>
      </c>
      <c r="F101" s="266"/>
      <c r="G101" s="267"/>
      <c r="H101" s="268"/>
      <c r="I101" s="262"/>
      <c r="J101" s="269"/>
      <c r="K101" s="262"/>
      <c r="M101" s="263" t="s">
        <v>309</v>
      </c>
      <c r="O101" s="251"/>
    </row>
    <row r="102" spans="1:80">
      <c r="A102" s="260"/>
      <c r="B102" s="264"/>
      <c r="C102" s="324" t="s">
        <v>325</v>
      </c>
      <c r="D102" s="325"/>
      <c r="E102" s="265">
        <v>8.6999999999999994E-3</v>
      </c>
      <c r="F102" s="266"/>
      <c r="G102" s="267"/>
      <c r="H102" s="268"/>
      <c r="I102" s="262"/>
      <c r="J102" s="269"/>
      <c r="K102" s="262"/>
      <c r="M102" s="263" t="s">
        <v>325</v>
      </c>
      <c r="O102" s="251"/>
    </row>
    <row r="103" spans="1:80">
      <c r="A103" s="260"/>
      <c r="B103" s="264"/>
      <c r="C103" s="324" t="s">
        <v>326</v>
      </c>
      <c r="D103" s="325"/>
      <c r="E103" s="265">
        <v>2E-3</v>
      </c>
      <c r="F103" s="266"/>
      <c r="G103" s="267"/>
      <c r="H103" s="268"/>
      <c r="I103" s="262"/>
      <c r="J103" s="269"/>
      <c r="K103" s="262"/>
      <c r="M103" s="263" t="s">
        <v>326</v>
      </c>
      <c r="O103" s="251"/>
    </row>
    <row r="104" spans="1:80">
      <c r="A104" s="260"/>
      <c r="B104" s="264"/>
      <c r="C104" s="324" t="s">
        <v>327</v>
      </c>
      <c r="D104" s="325"/>
      <c r="E104" s="265">
        <v>3.2300000000000002E-2</v>
      </c>
      <c r="F104" s="266"/>
      <c r="G104" s="267"/>
      <c r="H104" s="268"/>
      <c r="I104" s="262"/>
      <c r="J104" s="269"/>
      <c r="K104" s="262"/>
      <c r="M104" s="263" t="s">
        <v>327</v>
      </c>
      <c r="O104" s="251"/>
    </row>
    <row r="105" spans="1:80">
      <c r="A105" s="260"/>
      <c r="B105" s="264"/>
      <c r="C105" s="324" t="s">
        <v>328</v>
      </c>
      <c r="D105" s="325"/>
      <c r="E105" s="265">
        <v>3.0000000000000001E-3</v>
      </c>
      <c r="F105" s="266"/>
      <c r="G105" s="267"/>
      <c r="H105" s="268"/>
      <c r="I105" s="262"/>
      <c r="J105" s="269"/>
      <c r="K105" s="262"/>
      <c r="M105" s="263" t="s">
        <v>328</v>
      </c>
      <c r="O105" s="251"/>
    </row>
    <row r="106" spans="1:80">
      <c r="A106" s="260"/>
      <c r="B106" s="264"/>
      <c r="C106" s="324" t="s">
        <v>329</v>
      </c>
      <c r="D106" s="325"/>
      <c r="E106" s="265">
        <v>7.1300000000000002E-2</v>
      </c>
      <c r="F106" s="266"/>
      <c r="G106" s="267"/>
      <c r="H106" s="268"/>
      <c r="I106" s="262"/>
      <c r="J106" s="269"/>
      <c r="K106" s="262"/>
      <c r="M106" s="263" t="s">
        <v>329</v>
      </c>
      <c r="O106" s="251"/>
    </row>
    <row r="107" spans="1:80">
      <c r="A107" s="260"/>
      <c r="B107" s="264"/>
      <c r="C107" s="324" t="s">
        <v>330</v>
      </c>
      <c r="D107" s="325"/>
      <c r="E107" s="265">
        <v>3.0000000000000001E-3</v>
      </c>
      <c r="F107" s="266"/>
      <c r="G107" s="267"/>
      <c r="H107" s="268"/>
      <c r="I107" s="262"/>
      <c r="J107" s="269"/>
      <c r="K107" s="262"/>
      <c r="M107" s="263" t="s">
        <v>330</v>
      </c>
      <c r="O107" s="251"/>
    </row>
    <row r="108" spans="1:80">
      <c r="A108" s="252">
        <v>29</v>
      </c>
      <c r="B108" s="253" t="s">
        <v>224</v>
      </c>
      <c r="C108" s="254" t="s">
        <v>225</v>
      </c>
      <c r="D108" s="255" t="s">
        <v>190</v>
      </c>
      <c r="E108" s="256">
        <v>0.21759999999999999</v>
      </c>
      <c r="F108" s="290">
        <v>0</v>
      </c>
      <c r="G108" s="257">
        <f>E108*F108</f>
        <v>0</v>
      </c>
      <c r="H108" s="258">
        <v>0</v>
      </c>
      <c r="I108" s="259">
        <f>E108*H108</f>
        <v>0</v>
      </c>
      <c r="J108" s="258"/>
      <c r="K108" s="259">
        <f>E108*J108</f>
        <v>0</v>
      </c>
      <c r="O108" s="251">
        <v>2</v>
      </c>
      <c r="AA108" s="224">
        <v>3</v>
      </c>
      <c r="AB108" s="224">
        <v>0</v>
      </c>
      <c r="AC108" s="224">
        <v>15411660</v>
      </c>
      <c r="AZ108" s="224">
        <v>2</v>
      </c>
      <c r="BA108" s="224">
        <f>IF(AZ108=1,G108,0)</f>
        <v>0</v>
      </c>
      <c r="BB108" s="224">
        <f>IF(AZ108=2,G108,0)</f>
        <v>0</v>
      </c>
      <c r="BC108" s="224">
        <f>IF(AZ108=3,G108,0)</f>
        <v>0</v>
      </c>
      <c r="BD108" s="224">
        <f>IF(AZ108=4,G108,0)</f>
        <v>0</v>
      </c>
      <c r="BE108" s="224">
        <f>IF(AZ108=5,G108,0)</f>
        <v>0</v>
      </c>
      <c r="CA108" s="251">
        <v>3</v>
      </c>
      <c r="CB108" s="251">
        <v>0</v>
      </c>
    </row>
    <row r="109" spans="1:80">
      <c r="A109" s="260"/>
      <c r="B109" s="264"/>
      <c r="C109" s="324" t="s">
        <v>302</v>
      </c>
      <c r="D109" s="325"/>
      <c r="E109" s="265">
        <v>0</v>
      </c>
      <c r="F109" s="266"/>
      <c r="G109" s="267"/>
      <c r="H109" s="268"/>
      <c r="I109" s="262"/>
      <c r="J109" s="269"/>
      <c r="K109" s="262"/>
      <c r="M109" s="263" t="s">
        <v>302</v>
      </c>
      <c r="O109" s="251"/>
    </row>
    <row r="110" spans="1:80">
      <c r="A110" s="260"/>
      <c r="B110" s="264"/>
      <c r="C110" s="324" t="s">
        <v>331</v>
      </c>
      <c r="D110" s="325"/>
      <c r="E110" s="265">
        <v>1.5800000000000002E-2</v>
      </c>
      <c r="F110" s="266"/>
      <c r="G110" s="267"/>
      <c r="H110" s="268"/>
      <c r="I110" s="262"/>
      <c r="J110" s="269"/>
      <c r="K110" s="262"/>
      <c r="M110" s="263" t="s">
        <v>331</v>
      </c>
      <c r="O110" s="251"/>
    </row>
    <row r="111" spans="1:80">
      <c r="A111" s="260"/>
      <c r="B111" s="264"/>
      <c r="C111" s="324" t="s">
        <v>332</v>
      </c>
      <c r="D111" s="325"/>
      <c r="E111" s="265">
        <v>3.5999999999999999E-3</v>
      </c>
      <c r="F111" s="266"/>
      <c r="G111" s="267"/>
      <c r="H111" s="268"/>
      <c r="I111" s="262"/>
      <c r="J111" s="269"/>
      <c r="K111" s="262"/>
      <c r="M111" s="263" t="s">
        <v>332</v>
      </c>
      <c r="O111" s="251"/>
    </row>
    <row r="112" spans="1:80">
      <c r="A112" s="260"/>
      <c r="B112" s="264"/>
      <c r="C112" s="324" t="s">
        <v>333</v>
      </c>
      <c r="D112" s="325"/>
      <c r="E112" s="265">
        <v>5.8500000000000003E-2</v>
      </c>
      <c r="F112" s="266"/>
      <c r="G112" s="267"/>
      <c r="H112" s="268"/>
      <c r="I112" s="262"/>
      <c r="J112" s="269"/>
      <c r="K112" s="262"/>
      <c r="M112" s="263" t="s">
        <v>333</v>
      </c>
      <c r="O112" s="251"/>
    </row>
    <row r="113" spans="1:80">
      <c r="A113" s="260"/>
      <c r="B113" s="264"/>
      <c r="C113" s="324" t="s">
        <v>334</v>
      </c>
      <c r="D113" s="325"/>
      <c r="E113" s="265">
        <v>5.4000000000000003E-3</v>
      </c>
      <c r="F113" s="266"/>
      <c r="G113" s="267"/>
      <c r="H113" s="268"/>
      <c r="I113" s="262"/>
      <c r="J113" s="269"/>
      <c r="K113" s="262"/>
      <c r="M113" s="263" t="s">
        <v>334</v>
      </c>
      <c r="O113" s="251"/>
    </row>
    <row r="114" spans="1:80">
      <c r="A114" s="260"/>
      <c r="B114" s="264"/>
      <c r="C114" s="324" t="s">
        <v>335</v>
      </c>
      <c r="D114" s="325"/>
      <c r="E114" s="265">
        <v>0.129</v>
      </c>
      <c r="F114" s="266"/>
      <c r="G114" s="267"/>
      <c r="H114" s="268"/>
      <c r="I114" s="262"/>
      <c r="J114" s="269"/>
      <c r="K114" s="262"/>
      <c r="M114" s="263" t="s">
        <v>335</v>
      </c>
      <c r="O114" s="251"/>
    </row>
    <row r="115" spans="1:80">
      <c r="A115" s="260"/>
      <c r="B115" s="264"/>
      <c r="C115" s="324" t="s">
        <v>336</v>
      </c>
      <c r="D115" s="325"/>
      <c r="E115" s="265">
        <v>5.4000000000000003E-3</v>
      </c>
      <c r="F115" s="266"/>
      <c r="G115" s="267"/>
      <c r="H115" s="268"/>
      <c r="I115" s="262"/>
      <c r="J115" s="269"/>
      <c r="K115" s="262"/>
      <c r="M115" s="263" t="s">
        <v>336</v>
      </c>
      <c r="O115" s="251"/>
    </row>
    <row r="116" spans="1:80">
      <c r="A116" s="252">
        <v>30</v>
      </c>
      <c r="B116" s="253" t="s">
        <v>227</v>
      </c>
      <c r="C116" s="254" t="s">
        <v>228</v>
      </c>
      <c r="D116" s="255" t="s">
        <v>12</v>
      </c>
      <c r="E116" s="256">
        <v>2113.9967000000001</v>
      </c>
      <c r="F116" s="290">
        <v>0</v>
      </c>
      <c r="G116" s="257">
        <f>E116*F116</f>
        <v>0</v>
      </c>
      <c r="H116" s="258">
        <v>0</v>
      </c>
      <c r="I116" s="259">
        <f>E116*H116</f>
        <v>0</v>
      </c>
      <c r="J116" s="258">
        <v>0</v>
      </c>
      <c r="K116" s="259">
        <f>E116*J116</f>
        <v>0</v>
      </c>
      <c r="O116" s="251">
        <v>2</v>
      </c>
      <c r="AA116" s="224">
        <v>1</v>
      </c>
      <c r="AB116" s="224">
        <v>7</v>
      </c>
      <c r="AC116" s="224">
        <v>7</v>
      </c>
      <c r="AZ116" s="224">
        <v>2</v>
      </c>
      <c r="BA116" s="224">
        <f>IF(AZ116=1,G116,0)</f>
        <v>0</v>
      </c>
      <c r="BB116" s="224">
        <f>IF(AZ116=2,G116,0)</f>
        <v>0</v>
      </c>
      <c r="BC116" s="224">
        <f>IF(AZ116=3,G116,0)</f>
        <v>0</v>
      </c>
      <c r="BD116" s="224">
        <f>IF(AZ116=4,G116,0)</f>
        <v>0</v>
      </c>
      <c r="BE116" s="224">
        <f>IF(AZ116=5,G116,0)</f>
        <v>0</v>
      </c>
      <c r="CA116" s="251">
        <v>1</v>
      </c>
      <c r="CB116" s="251">
        <v>7</v>
      </c>
    </row>
    <row r="117" spans="1:80">
      <c r="A117" s="270"/>
      <c r="B117" s="271" t="s">
        <v>96</v>
      </c>
      <c r="C117" s="272" t="s">
        <v>193</v>
      </c>
      <c r="D117" s="273"/>
      <c r="E117" s="274"/>
      <c r="F117" s="275"/>
      <c r="G117" s="276">
        <f>SUM(G58:G116)</f>
        <v>0</v>
      </c>
      <c r="H117" s="277"/>
      <c r="I117" s="278">
        <f>SUM(I58:I116)</f>
        <v>0</v>
      </c>
      <c r="J117" s="277"/>
      <c r="K117" s="278">
        <f>SUM(K58:K116)</f>
        <v>0</v>
      </c>
      <c r="O117" s="251">
        <v>4</v>
      </c>
      <c r="BA117" s="279">
        <f>SUM(BA58:BA116)</f>
        <v>0</v>
      </c>
      <c r="BB117" s="279">
        <f>SUM(BB58:BB116)</f>
        <v>0</v>
      </c>
      <c r="BC117" s="279">
        <f>SUM(BC58:BC116)</f>
        <v>0</v>
      </c>
      <c r="BD117" s="279">
        <f>SUM(BD58:BD116)</f>
        <v>0</v>
      </c>
      <c r="BE117" s="279">
        <f>SUM(BE58:BE116)</f>
        <v>0</v>
      </c>
    </row>
    <row r="118" spans="1:80">
      <c r="A118" s="241" t="s">
        <v>95</v>
      </c>
      <c r="B118" s="242" t="s">
        <v>229</v>
      </c>
      <c r="C118" s="243" t="s">
        <v>230</v>
      </c>
      <c r="D118" s="244"/>
      <c r="E118" s="245"/>
      <c r="F118" s="245"/>
      <c r="G118" s="246"/>
      <c r="H118" s="247"/>
      <c r="I118" s="248"/>
      <c r="J118" s="249"/>
      <c r="K118" s="250"/>
      <c r="O118" s="251">
        <v>1</v>
      </c>
    </row>
    <row r="119" spans="1:80">
      <c r="A119" s="252">
        <v>31</v>
      </c>
      <c r="B119" s="253" t="s">
        <v>232</v>
      </c>
      <c r="C119" s="254" t="s">
        <v>233</v>
      </c>
      <c r="D119" s="255" t="s">
        <v>174</v>
      </c>
      <c r="E119" s="256">
        <v>24</v>
      </c>
      <c r="F119" s="290">
        <v>0</v>
      </c>
      <c r="G119" s="257">
        <f>E119*F119</f>
        <v>0</v>
      </c>
      <c r="H119" s="258">
        <v>0</v>
      </c>
      <c r="I119" s="259">
        <f>E119*H119</f>
        <v>0</v>
      </c>
      <c r="J119" s="258">
        <v>0</v>
      </c>
      <c r="K119" s="259">
        <f>E119*J119</f>
        <v>0</v>
      </c>
      <c r="O119" s="251">
        <v>2</v>
      </c>
      <c r="AA119" s="224">
        <v>1</v>
      </c>
      <c r="AB119" s="224">
        <v>7</v>
      </c>
      <c r="AC119" s="224">
        <v>7</v>
      </c>
      <c r="AZ119" s="224">
        <v>2</v>
      </c>
      <c r="BA119" s="224">
        <f>IF(AZ119=1,G119,0)</f>
        <v>0</v>
      </c>
      <c r="BB119" s="224">
        <f>IF(AZ119=2,G119,0)</f>
        <v>0</v>
      </c>
      <c r="BC119" s="224">
        <f>IF(AZ119=3,G119,0)</f>
        <v>0</v>
      </c>
      <c r="BD119" s="224">
        <f>IF(AZ119=4,G119,0)</f>
        <v>0</v>
      </c>
      <c r="BE119" s="224">
        <f>IF(AZ119=5,G119,0)</f>
        <v>0</v>
      </c>
      <c r="CA119" s="251">
        <v>1</v>
      </c>
      <c r="CB119" s="251">
        <v>7</v>
      </c>
    </row>
    <row r="120" spans="1:80">
      <c r="A120" s="260"/>
      <c r="B120" s="264"/>
      <c r="C120" s="324" t="s">
        <v>337</v>
      </c>
      <c r="D120" s="325"/>
      <c r="E120" s="265">
        <v>24</v>
      </c>
      <c r="F120" s="266"/>
      <c r="G120" s="267"/>
      <c r="H120" s="268"/>
      <c r="I120" s="262"/>
      <c r="J120" s="269"/>
      <c r="K120" s="262"/>
      <c r="M120" s="263" t="s">
        <v>337</v>
      </c>
      <c r="O120" s="251"/>
    </row>
    <row r="121" spans="1:80">
      <c r="A121" s="270"/>
      <c r="B121" s="271" t="s">
        <v>96</v>
      </c>
      <c r="C121" s="272" t="s">
        <v>231</v>
      </c>
      <c r="D121" s="273"/>
      <c r="E121" s="274"/>
      <c r="F121" s="275"/>
      <c r="G121" s="276">
        <f>SUM(G118:G120)</f>
        <v>0</v>
      </c>
      <c r="H121" s="277"/>
      <c r="I121" s="278">
        <f>SUM(I118:I120)</f>
        <v>0</v>
      </c>
      <c r="J121" s="277"/>
      <c r="K121" s="278">
        <f>SUM(K118:K120)</f>
        <v>0</v>
      </c>
      <c r="O121" s="251">
        <v>4</v>
      </c>
      <c r="BA121" s="279">
        <f>SUM(BA118:BA120)</f>
        <v>0</v>
      </c>
      <c r="BB121" s="279">
        <f>SUM(BB118:BB120)</f>
        <v>0</v>
      </c>
      <c r="BC121" s="279">
        <f>SUM(BC118:BC120)</f>
        <v>0</v>
      </c>
      <c r="BD121" s="279">
        <f>SUM(BD118:BD120)</f>
        <v>0</v>
      </c>
      <c r="BE121" s="279">
        <f>SUM(BE118:BE120)</f>
        <v>0</v>
      </c>
    </row>
    <row r="122" spans="1:80">
      <c r="A122" s="241" t="s">
        <v>95</v>
      </c>
      <c r="B122" s="242" t="s">
        <v>235</v>
      </c>
      <c r="C122" s="243" t="s">
        <v>236</v>
      </c>
      <c r="D122" s="244"/>
      <c r="E122" s="245"/>
      <c r="F122" s="245"/>
      <c r="G122" s="246"/>
      <c r="H122" s="247"/>
      <c r="I122" s="248"/>
      <c r="J122" s="249"/>
      <c r="K122" s="250"/>
      <c r="O122" s="251">
        <v>1</v>
      </c>
    </row>
    <row r="123" spans="1:80">
      <c r="A123" s="252">
        <v>32</v>
      </c>
      <c r="B123" s="253" t="s">
        <v>238</v>
      </c>
      <c r="C123" s="254" t="s">
        <v>338</v>
      </c>
      <c r="D123" s="255" t="s">
        <v>133</v>
      </c>
      <c r="E123" s="256">
        <v>77.301000000000002</v>
      </c>
      <c r="F123" s="290"/>
      <c r="G123" s="257">
        <f>E123*F123</f>
        <v>0</v>
      </c>
      <c r="H123" s="258">
        <v>0</v>
      </c>
      <c r="I123" s="259">
        <f>E123*H123</f>
        <v>0</v>
      </c>
      <c r="J123" s="258">
        <v>0</v>
      </c>
      <c r="K123" s="259">
        <f>E123*J123</f>
        <v>0</v>
      </c>
      <c r="O123" s="251">
        <v>2</v>
      </c>
      <c r="AA123" s="224">
        <v>1</v>
      </c>
      <c r="AB123" s="224">
        <v>7</v>
      </c>
      <c r="AC123" s="224">
        <v>7</v>
      </c>
      <c r="AZ123" s="224">
        <v>2</v>
      </c>
      <c r="BA123" s="224">
        <f>IF(AZ123=1,G123,0)</f>
        <v>0</v>
      </c>
      <c r="BB123" s="224">
        <f>IF(AZ123=2,G123,0)</f>
        <v>0</v>
      </c>
      <c r="BC123" s="224">
        <f>IF(AZ123=3,G123,0)</f>
        <v>0</v>
      </c>
      <c r="BD123" s="224">
        <f>IF(AZ123=4,G123,0)</f>
        <v>0</v>
      </c>
      <c r="BE123" s="224">
        <f>IF(AZ123=5,G123,0)</f>
        <v>0</v>
      </c>
      <c r="CA123" s="251">
        <v>1</v>
      </c>
      <c r="CB123" s="251">
        <v>7</v>
      </c>
    </row>
    <row r="124" spans="1:80">
      <c r="A124" s="260"/>
      <c r="B124" s="264"/>
      <c r="C124" s="324" t="s">
        <v>298</v>
      </c>
      <c r="D124" s="325"/>
      <c r="E124" s="265">
        <v>0</v>
      </c>
      <c r="F124" s="266"/>
      <c r="G124" s="267"/>
      <c r="H124" s="268"/>
      <c r="I124" s="262"/>
      <c r="J124" s="269"/>
      <c r="K124" s="262"/>
      <c r="M124" s="263" t="s">
        <v>298</v>
      </c>
      <c r="O124" s="251"/>
    </row>
    <row r="125" spans="1:80">
      <c r="A125" s="260"/>
      <c r="B125" s="264"/>
      <c r="C125" s="324" t="s">
        <v>339</v>
      </c>
      <c r="D125" s="325"/>
      <c r="E125" s="265">
        <v>3.2448000000000001</v>
      </c>
      <c r="F125" s="266"/>
      <c r="G125" s="267"/>
      <c r="H125" s="268"/>
      <c r="I125" s="262"/>
      <c r="J125" s="269"/>
      <c r="K125" s="262"/>
      <c r="M125" s="263" t="s">
        <v>339</v>
      </c>
      <c r="O125" s="251"/>
    </row>
    <row r="126" spans="1:80">
      <c r="A126" s="260"/>
      <c r="B126" s="264"/>
      <c r="C126" s="324" t="s">
        <v>340</v>
      </c>
      <c r="D126" s="325"/>
      <c r="E126" s="265">
        <v>3.7856000000000001</v>
      </c>
      <c r="F126" s="266"/>
      <c r="G126" s="267"/>
      <c r="H126" s="268"/>
      <c r="I126" s="262"/>
      <c r="J126" s="269"/>
      <c r="K126" s="262"/>
      <c r="M126" s="263" t="s">
        <v>340</v>
      </c>
      <c r="O126" s="251"/>
    </row>
    <row r="127" spans="1:80">
      <c r="A127" s="260"/>
      <c r="B127" s="264"/>
      <c r="C127" s="324" t="s">
        <v>341</v>
      </c>
      <c r="D127" s="325"/>
      <c r="E127" s="265">
        <v>8.6606000000000005</v>
      </c>
      <c r="F127" s="266"/>
      <c r="G127" s="267"/>
      <c r="H127" s="268"/>
      <c r="I127" s="262"/>
      <c r="J127" s="269"/>
      <c r="K127" s="262"/>
      <c r="M127" s="263" t="s">
        <v>341</v>
      </c>
      <c r="O127" s="251"/>
    </row>
    <row r="128" spans="1:80">
      <c r="A128" s="260"/>
      <c r="B128" s="264"/>
      <c r="C128" s="324" t="s">
        <v>302</v>
      </c>
      <c r="D128" s="325"/>
      <c r="E128" s="265">
        <v>0</v>
      </c>
      <c r="F128" s="266"/>
      <c r="G128" s="267"/>
      <c r="H128" s="268"/>
      <c r="I128" s="262"/>
      <c r="J128" s="269"/>
      <c r="K128" s="262"/>
      <c r="M128" s="263" t="s">
        <v>302</v>
      </c>
      <c r="O128" s="251"/>
    </row>
    <row r="129" spans="1:15">
      <c r="A129" s="260"/>
      <c r="B129" s="264"/>
      <c r="C129" s="324" t="s">
        <v>342</v>
      </c>
      <c r="D129" s="325"/>
      <c r="E129" s="265">
        <v>1.0009999999999999</v>
      </c>
      <c r="F129" s="266"/>
      <c r="G129" s="267"/>
      <c r="H129" s="268"/>
      <c r="I129" s="262"/>
      <c r="J129" s="269"/>
      <c r="K129" s="262"/>
      <c r="M129" s="263" t="s">
        <v>342</v>
      </c>
      <c r="O129" s="251"/>
    </row>
    <row r="130" spans="1:15">
      <c r="A130" s="260"/>
      <c r="B130" s="264"/>
      <c r="C130" s="324" t="s">
        <v>343</v>
      </c>
      <c r="D130" s="325"/>
      <c r="E130" s="265">
        <v>0.22819999999999999</v>
      </c>
      <c r="F130" s="266"/>
      <c r="G130" s="267"/>
      <c r="H130" s="268"/>
      <c r="I130" s="262"/>
      <c r="J130" s="269"/>
      <c r="K130" s="262"/>
      <c r="M130" s="263" t="s">
        <v>343</v>
      </c>
      <c r="O130" s="251"/>
    </row>
    <row r="131" spans="1:15">
      <c r="A131" s="260"/>
      <c r="B131" s="264"/>
      <c r="C131" s="324" t="s">
        <v>344</v>
      </c>
      <c r="D131" s="325"/>
      <c r="E131" s="265">
        <v>3.7128000000000001</v>
      </c>
      <c r="F131" s="266"/>
      <c r="G131" s="267"/>
      <c r="H131" s="268"/>
      <c r="I131" s="262"/>
      <c r="J131" s="269"/>
      <c r="K131" s="262"/>
      <c r="M131" s="263" t="s">
        <v>344</v>
      </c>
      <c r="O131" s="251"/>
    </row>
    <row r="132" spans="1:15">
      <c r="A132" s="260"/>
      <c r="B132" s="264"/>
      <c r="C132" s="324" t="s">
        <v>345</v>
      </c>
      <c r="D132" s="325"/>
      <c r="E132" s="265">
        <v>0.3402</v>
      </c>
      <c r="F132" s="266"/>
      <c r="G132" s="267"/>
      <c r="H132" s="268"/>
      <c r="I132" s="262"/>
      <c r="J132" s="269"/>
      <c r="K132" s="262"/>
      <c r="M132" s="263" t="s">
        <v>345</v>
      </c>
      <c r="O132" s="251"/>
    </row>
    <row r="133" spans="1:15">
      <c r="A133" s="260"/>
      <c r="B133" s="264"/>
      <c r="C133" s="324" t="s">
        <v>346</v>
      </c>
      <c r="D133" s="325"/>
      <c r="E133" s="265">
        <v>8.19</v>
      </c>
      <c r="F133" s="266"/>
      <c r="G133" s="267"/>
      <c r="H133" s="268"/>
      <c r="I133" s="262"/>
      <c r="J133" s="269"/>
      <c r="K133" s="262"/>
      <c r="M133" s="263" t="s">
        <v>346</v>
      </c>
      <c r="O133" s="251"/>
    </row>
    <row r="134" spans="1:15">
      <c r="A134" s="260"/>
      <c r="B134" s="264"/>
      <c r="C134" s="324" t="s">
        <v>347</v>
      </c>
      <c r="D134" s="325"/>
      <c r="E134" s="265">
        <v>0.3458</v>
      </c>
      <c r="F134" s="266"/>
      <c r="G134" s="267"/>
      <c r="H134" s="268"/>
      <c r="I134" s="262"/>
      <c r="J134" s="269"/>
      <c r="K134" s="262"/>
      <c r="M134" s="263" t="s">
        <v>347</v>
      </c>
      <c r="O134" s="251"/>
    </row>
    <row r="135" spans="1:15">
      <c r="A135" s="260"/>
      <c r="B135" s="264"/>
      <c r="C135" s="324" t="s">
        <v>309</v>
      </c>
      <c r="D135" s="325"/>
      <c r="E135" s="265">
        <v>0</v>
      </c>
      <c r="F135" s="266"/>
      <c r="G135" s="267"/>
      <c r="H135" s="268"/>
      <c r="I135" s="262"/>
      <c r="J135" s="269"/>
      <c r="K135" s="262"/>
      <c r="M135" s="263" t="s">
        <v>309</v>
      </c>
      <c r="O135" s="251"/>
    </row>
    <row r="136" spans="1:15">
      <c r="A136" s="260"/>
      <c r="B136" s="264"/>
      <c r="C136" s="324" t="s">
        <v>348</v>
      </c>
      <c r="D136" s="325"/>
      <c r="E136" s="265">
        <v>0.57199999999999995</v>
      </c>
      <c r="F136" s="266"/>
      <c r="G136" s="267"/>
      <c r="H136" s="268"/>
      <c r="I136" s="262"/>
      <c r="J136" s="269"/>
      <c r="K136" s="262"/>
      <c r="M136" s="263" t="s">
        <v>348</v>
      </c>
      <c r="O136" s="251"/>
    </row>
    <row r="137" spans="1:15">
      <c r="A137" s="260"/>
      <c r="B137" s="264"/>
      <c r="C137" s="324" t="s">
        <v>349</v>
      </c>
      <c r="D137" s="325"/>
      <c r="E137" s="265">
        <v>0.13039999999999999</v>
      </c>
      <c r="F137" s="266"/>
      <c r="G137" s="267"/>
      <c r="H137" s="268"/>
      <c r="I137" s="262"/>
      <c r="J137" s="269"/>
      <c r="K137" s="262"/>
      <c r="M137" s="263" t="s">
        <v>349</v>
      </c>
      <c r="O137" s="251"/>
    </row>
    <row r="138" spans="1:15">
      <c r="A138" s="260"/>
      <c r="B138" s="264"/>
      <c r="C138" s="324" t="s">
        <v>350</v>
      </c>
      <c r="D138" s="325"/>
      <c r="E138" s="265">
        <v>2.1215999999999999</v>
      </c>
      <c r="F138" s="266"/>
      <c r="G138" s="267"/>
      <c r="H138" s="268"/>
      <c r="I138" s="262"/>
      <c r="J138" s="269"/>
      <c r="K138" s="262"/>
      <c r="M138" s="263" t="s">
        <v>350</v>
      </c>
      <c r="O138" s="251"/>
    </row>
    <row r="139" spans="1:15">
      <c r="A139" s="260"/>
      <c r="B139" s="264"/>
      <c r="C139" s="324" t="s">
        <v>351</v>
      </c>
      <c r="D139" s="325"/>
      <c r="E139" s="265">
        <v>0.19439999999999999</v>
      </c>
      <c r="F139" s="266"/>
      <c r="G139" s="267"/>
      <c r="H139" s="268"/>
      <c r="I139" s="262"/>
      <c r="J139" s="269"/>
      <c r="K139" s="262"/>
      <c r="M139" s="263" t="s">
        <v>351</v>
      </c>
      <c r="O139" s="251"/>
    </row>
    <row r="140" spans="1:15">
      <c r="A140" s="260"/>
      <c r="B140" s="264"/>
      <c r="C140" s="324" t="s">
        <v>352</v>
      </c>
      <c r="D140" s="325"/>
      <c r="E140" s="265">
        <v>4.68</v>
      </c>
      <c r="F140" s="266"/>
      <c r="G140" s="267"/>
      <c r="H140" s="268"/>
      <c r="I140" s="262"/>
      <c r="J140" s="269"/>
      <c r="K140" s="262"/>
      <c r="M140" s="263" t="s">
        <v>352</v>
      </c>
      <c r="O140" s="251"/>
    </row>
    <row r="141" spans="1:15">
      <c r="A141" s="260"/>
      <c r="B141" s="264"/>
      <c r="C141" s="324" t="s">
        <v>353</v>
      </c>
      <c r="D141" s="325"/>
      <c r="E141" s="265">
        <v>0.1976</v>
      </c>
      <c r="F141" s="266"/>
      <c r="G141" s="267"/>
      <c r="H141" s="268"/>
      <c r="I141" s="262"/>
      <c r="J141" s="269"/>
      <c r="K141" s="262"/>
      <c r="M141" s="263" t="s">
        <v>353</v>
      </c>
      <c r="O141" s="251"/>
    </row>
    <row r="142" spans="1:15">
      <c r="A142" s="260"/>
      <c r="B142" s="264"/>
      <c r="C142" s="324" t="s">
        <v>354</v>
      </c>
      <c r="D142" s="325"/>
      <c r="E142" s="265">
        <v>18.335999999999999</v>
      </c>
      <c r="F142" s="266"/>
      <c r="G142" s="267"/>
      <c r="H142" s="268"/>
      <c r="I142" s="262"/>
      <c r="J142" s="269"/>
      <c r="K142" s="262"/>
      <c r="M142" s="263" t="s">
        <v>354</v>
      </c>
      <c r="O142" s="251"/>
    </row>
    <row r="143" spans="1:15">
      <c r="A143" s="260"/>
      <c r="B143" s="264"/>
      <c r="C143" s="324" t="s">
        <v>355</v>
      </c>
      <c r="D143" s="325"/>
      <c r="E143" s="265">
        <v>11.36</v>
      </c>
      <c r="F143" s="266"/>
      <c r="G143" s="267"/>
      <c r="H143" s="268"/>
      <c r="I143" s="262"/>
      <c r="J143" s="269"/>
      <c r="K143" s="262"/>
      <c r="M143" s="263" t="s">
        <v>355</v>
      </c>
      <c r="O143" s="251"/>
    </row>
    <row r="144" spans="1:15">
      <c r="A144" s="260"/>
      <c r="B144" s="264"/>
      <c r="C144" s="324" t="s">
        <v>356</v>
      </c>
      <c r="D144" s="325"/>
      <c r="E144" s="265">
        <v>0</v>
      </c>
      <c r="F144" s="266"/>
      <c r="G144" s="267"/>
      <c r="H144" s="268"/>
      <c r="I144" s="262"/>
      <c r="J144" s="269"/>
      <c r="K144" s="262"/>
      <c r="M144" s="263">
        <v>0</v>
      </c>
      <c r="O144" s="251"/>
    </row>
    <row r="145" spans="1:80">
      <c r="A145" s="260"/>
      <c r="B145" s="264"/>
      <c r="C145" s="324" t="s">
        <v>357</v>
      </c>
      <c r="D145" s="325"/>
      <c r="E145" s="265">
        <v>10.199999999999999</v>
      </c>
      <c r="F145" s="266"/>
      <c r="G145" s="267"/>
      <c r="H145" s="268"/>
      <c r="I145" s="262"/>
      <c r="J145" s="269"/>
      <c r="K145" s="262"/>
      <c r="M145" s="263" t="s">
        <v>357</v>
      </c>
      <c r="O145" s="251"/>
    </row>
    <row r="146" spans="1:80">
      <c r="A146" s="270"/>
      <c r="B146" s="271" t="s">
        <v>96</v>
      </c>
      <c r="C146" s="272" t="s">
        <v>237</v>
      </c>
      <c r="D146" s="273"/>
      <c r="E146" s="274"/>
      <c r="F146" s="275"/>
      <c r="G146" s="276">
        <f>SUM(G122:G145)</f>
        <v>0</v>
      </c>
      <c r="H146" s="277"/>
      <c r="I146" s="278">
        <f>SUM(I122:I145)</f>
        <v>0</v>
      </c>
      <c r="J146" s="277"/>
      <c r="K146" s="278">
        <f>SUM(K122:K145)</f>
        <v>0</v>
      </c>
      <c r="O146" s="251">
        <v>4</v>
      </c>
      <c r="BA146" s="279">
        <f>SUM(BA122:BA145)</f>
        <v>0</v>
      </c>
      <c r="BB146" s="279">
        <f>SUM(BB122:BB145)</f>
        <v>0</v>
      </c>
      <c r="BC146" s="279">
        <f>SUM(BC122:BC145)</f>
        <v>0</v>
      </c>
      <c r="BD146" s="279">
        <f>SUM(BD122:BD145)</f>
        <v>0</v>
      </c>
      <c r="BE146" s="279">
        <f>SUM(BE122:BE145)</f>
        <v>0</v>
      </c>
    </row>
    <row r="147" spans="1:80">
      <c r="A147" s="241" t="s">
        <v>95</v>
      </c>
      <c r="B147" s="242" t="s">
        <v>245</v>
      </c>
      <c r="C147" s="243" t="s">
        <v>246</v>
      </c>
      <c r="D147" s="244"/>
      <c r="E147" s="245"/>
      <c r="F147" s="245"/>
      <c r="G147" s="246"/>
      <c r="H147" s="247"/>
      <c r="I147" s="248"/>
      <c r="J147" s="249"/>
      <c r="K147" s="250"/>
      <c r="O147" s="251">
        <v>1</v>
      </c>
    </row>
    <row r="148" spans="1:80">
      <c r="A148" s="252">
        <v>33</v>
      </c>
      <c r="B148" s="253" t="s">
        <v>248</v>
      </c>
      <c r="C148" s="254" t="s">
        <v>249</v>
      </c>
      <c r="D148" s="255" t="s">
        <v>133</v>
      </c>
      <c r="E148" s="256">
        <v>477.12799999999999</v>
      </c>
      <c r="F148" s="290">
        <v>0</v>
      </c>
      <c r="G148" s="257">
        <f>E148*F148</f>
        <v>0</v>
      </c>
      <c r="H148" s="258">
        <v>0</v>
      </c>
      <c r="I148" s="259">
        <f>E148*H148</f>
        <v>0</v>
      </c>
      <c r="J148" s="258"/>
      <c r="K148" s="259">
        <f>E148*J148</f>
        <v>0</v>
      </c>
      <c r="O148" s="251">
        <v>2</v>
      </c>
      <c r="AA148" s="224">
        <v>12</v>
      </c>
      <c r="AB148" s="224">
        <v>0</v>
      </c>
      <c r="AC148" s="224">
        <v>32</v>
      </c>
      <c r="AZ148" s="224">
        <v>2</v>
      </c>
      <c r="BA148" s="224">
        <f>IF(AZ148=1,G148,0)</f>
        <v>0</v>
      </c>
      <c r="BB148" s="224">
        <f>IF(AZ148=2,G148,0)</f>
        <v>0</v>
      </c>
      <c r="BC148" s="224">
        <f>IF(AZ148=3,G148,0)</f>
        <v>0</v>
      </c>
      <c r="BD148" s="224">
        <f>IF(AZ148=4,G148,0)</f>
        <v>0</v>
      </c>
      <c r="BE148" s="224">
        <f>IF(AZ148=5,G148,0)</f>
        <v>0</v>
      </c>
      <c r="CA148" s="251">
        <v>12</v>
      </c>
      <c r="CB148" s="251">
        <v>0</v>
      </c>
    </row>
    <row r="149" spans="1:80">
      <c r="A149" s="260"/>
      <c r="B149" s="264"/>
      <c r="C149" s="324" t="s">
        <v>358</v>
      </c>
      <c r="D149" s="325"/>
      <c r="E149" s="265">
        <v>23</v>
      </c>
      <c r="F149" s="266"/>
      <c r="G149" s="267"/>
      <c r="H149" s="268"/>
      <c r="I149" s="262"/>
      <c r="J149" s="269"/>
      <c r="K149" s="262"/>
      <c r="M149" s="263" t="s">
        <v>358</v>
      </c>
      <c r="O149" s="251"/>
    </row>
    <row r="150" spans="1:80">
      <c r="A150" s="260"/>
      <c r="B150" s="264"/>
      <c r="C150" s="324" t="s">
        <v>284</v>
      </c>
      <c r="D150" s="325"/>
      <c r="E150" s="265">
        <v>20.608000000000001</v>
      </c>
      <c r="F150" s="266"/>
      <c r="G150" s="267"/>
      <c r="H150" s="268"/>
      <c r="I150" s="262"/>
      <c r="J150" s="269"/>
      <c r="K150" s="262"/>
      <c r="M150" s="263" t="s">
        <v>284</v>
      </c>
      <c r="O150" s="251"/>
    </row>
    <row r="151" spans="1:80">
      <c r="A151" s="260"/>
      <c r="B151" s="264"/>
      <c r="C151" s="324" t="s">
        <v>359</v>
      </c>
      <c r="D151" s="325"/>
      <c r="E151" s="265">
        <v>11.77</v>
      </c>
      <c r="F151" s="266"/>
      <c r="G151" s="267"/>
      <c r="H151" s="268"/>
      <c r="I151" s="262"/>
      <c r="J151" s="269"/>
      <c r="K151" s="262"/>
      <c r="M151" s="263" t="s">
        <v>359</v>
      </c>
      <c r="O151" s="251"/>
    </row>
    <row r="152" spans="1:80">
      <c r="A152" s="260"/>
      <c r="B152" s="264"/>
      <c r="C152" s="324" t="s">
        <v>360</v>
      </c>
      <c r="D152" s="325"/>
      <c r="E152" s="265">
        <v>311.5</v>
      </c>
      <c r="F152" s="266"/>
      <c r="G152" s="267"/>
      <c r="H152" s="268"/>
      <c r="I152" s="262"/>
      <c r="J152" s="269"/>
      <c r="K152" s="262"/>
      <c r="M152" s="263" t="s">
        <v>360</v>
      </c>
      <c r="O152" s="251"/>
    </row>
    <row r="153" spans="1:80">
      <c r="A153" s="260"/>
      <c r="B153" s="264"/>
      <c r="C153" s="324" t="s">
        <v>361</v>
      </c>
      <c r="D153" s="325"/>
      <c r="E153" s="265">
        <v>110.25</v>
      </c>
      <c r="F153" s="266"/>
      <c r="G153" s="267"/>
      <c r="H153" s="268"/>
      <c r="I153" s="262"/>
      <c r="J153" s="269"/>
      <c r="K153" s="262"/>
      <c r="M153" s="263" t="s">
        <v>361</v>
      </c>
      <c r="O153" s="251"/>
    </row>
    <row r="154" spans="1:80">
      <c r="A154" s="252">
        <v>34</v>
      </c>
      <c r="B154" s="253" t="s">
        <v>253</v>
      </c>
      <c r="C154" s="254" t="s">
        <v>254</v>
      </c>
      <c r="D154" s="255" t="s">
        <v>133</v>
      </c>
      <c r="E154" s="256">
        <v>477.12799999999999</v>
      </c>
      <c r="F154" s="290">
        <v>0</v>
      </c>
      <c r="G154" s="257">
        <f>E154*F154</f>
        <v>0</v>
      </c>
      <c r="H154" s="258">
        <v>0</v>
      </c>
      <c r="I154" s="259">
        <f>E154*H154</f>
        <v>0</v>
      </c>
      <c r="J154" s="258"/>
      <c r="K154" s="259">
        <f>E154*J154</f>
        <v>0</v>
      </c>
      <c r="O154" s="251">
        <v>2</v>
      </c>
      <c r="AA154" s="224">
        <v>12</v>
      </c>
      <c r="AB154" s="224">
        <v>0</v>
      </c>
      <c r="AC154" s="224">
        <v>33</v>
      </c>
      <c r="AZ154" s="224">
        <v>2</v>
      </c>
      <c r="BA154" s="224">
        <f>IF(AZ154=1,G154,0)</f>
        <v>0</v>
      </c>
      <c r="BB154" s="224">
        <f>IF(AZ154=2,G154,0)</f>
        <v>0</v>
      </c>
      <c r="BC154" s="224">
        <f>IF(AZ154=3,G154,0)</f>
        <v>0</v>
      </c>
      <c r="BD154" s="224">
        <f>IF(AZ154=4,G154,0)</f>
        <v>0</v>
      </c>
      <c r="BE154" s="224">
        <f>IF(AZ154=5,G154,0)</f>
        <v>0</v>
      </c>
      <c r="CA154" s="251">
        <v>12</v>
      </c>
      <c r="CB154" s="251">
        <v>0</v>
      </c>
    </row>
    <row r="155" spans="1:80">
      <c r="A155" s="270"/>
      <c r="B155" s="271" t="s">
        <v>96</v>
      </c>
      <c r="C155" s="272" t="s">
        <v>247</v>
      </c>
      <c r="D155" s="273"/>
      <c r="E155" s="274"/>
      <c r="F155" s="275"/>
      <c r="G155" s="276">
        <f>SUM(G147:G154)</f>
        <v>0</v>
      </c>
      <c r="H155" s="277"/>
      <c r="I155" s="278">
        <f>SUM(I147:I154)</f>
        <v>0</v>
      </c>
      <c r="J155" s="277"/>
      <c r="K155" s="278">
        <f>SUM(K147:K154)</f>
        <v>0</v>
      </c>
      <c r="O155" s="251">
        <v>4</v>
      </c>
      <c r="BA155" s="279">
        <f>SUM(BA147:BA154)</f>
        <v>0</v>
      </c>
      <c r="BB155" s="279">
        <f>SUM(BB147:BB154)</f>
        <v>0</v>
      </c>
      <c r="BC155" s="279">
        <f>SUM(BC147:BC154)</f>
        <v>0</v>
      </c>
      <c r="BD155" s="279">
        <f>SUM(BD147:BD154)</f>
        <v>0</v>
      </c>
      <c r="BE155" s="279">
        <f>SUM(BE147:BE154)</f>
        <v>0</v>
      </c>
    </row>
    <row r="156" spans="1:80">
      <c r="A156" s="241" t="s">
        <v>95</v>
      </c>
      <c r="B156" s="242" t="s">
        <v>255</v>
      </c>
      <c r="C156" s="243" t="s">
        <v>256</v>
      </c>
      <c r="D156" s="244"/>
      <c r="E156" s="245"/>
      <c r="F156" s="245"/>
      <c r="G156" s="246"/>
      <c r="H156" s="247"/>
      <c r="I156" s="248"/>
      <c r="J156" s="249"/>
      <c r="K156" s="250"/>
      <c r="O156" s="251">
        <v>1</v>
      </c>
    </row>
    <row r="157" spans="1:80" ht="22.5">
      <c r="A157" s="252">
        <v>35</v>
      </c>
      <c r="B157" s="253" t="s">
        <v>258</v>
      </c>
      <c r="C157" s="254" t="s">
        <v>259</v>
      </c>
      <c r="D157" s="255" t="s">
        <v>133</v>
      </c>
      <c r="E157" s="256">
        <v>54.544800000000002</v>
      </c>
      <c r="F157" s="290">
        <v>0</v>
      </c>
      <c r="G157" s="257">
        <f>E157*F157</f>
        <v>0</v>
      </c>
      <c r="H157" s="258">
        <v>0</v>
      </c>
      <c r="I157" s="259">
        <f>E157*H157</f>
        <v>0</v>
      </c>
      <c r="J157" s="258"/>
      <c r="K157" s="259">
        <f>E157*J157</f>
        <v>0</v>
      </c>
      <c r="O157" s="251">
        <v>2</v>
      </c>
      <c r="AA157" s="224">
        <v>12</v>
      </c>
      <c r="AB157" s="224">
        <v>0</v>
      </c>
      <c r="AC157" s="224">
        <v>34</v>
      </c>
      <c r="AZ157" s="224">
        <v>2</v>
      </c>
      <c r="BA157" s="224">
        <f>IF(AZ157=1,G157,0)</f>
        <v>0</v>
      </c>
      <c r="BB157" s="224">
        <f>IF(AZ157=2,G157,0)</f>
        <v>0</v>
      </c>
      <c r="BC157" s="224">
        <f>IF(AZ157=3,G157,0)</f>
        <v>0</v>
      </c>
      <c r="BD157" s="224">
        <f>IF(AZ157=4,G157,0)</f>
        <v>0</v>
      </c>
      <c r="BE157" s="224">
        <f>IF(AZ157=5,G157,0)</f>
        <v>0</v>
      </c>
      <c r="CA157" s="251">
        <v>12</v>
      </c>
      <c r="CB157" s="251">
        <v>0</v>
      </c>
    </row>
    <row r="158" spans="1:80">
      <c r="A158" s="260"/>
      <c r="B158" s="261"/>
      <c r="C158" s="331" t="s">
        <v>362</v>
      </c>
      <c r="D158" s="332"/>
      <c r="E158" s="332"/>
      <c r="F158" s="332"/>
      <c r="G158" s="333"/>
      <c r="I158" s="262"/>
      <c r="K158" s="262"/>
      <c r="L158" s="263" t="s">
        <v>362</v>
      </c>
      <c r="O158" s="251">
        <v>3</v>
      </c>
    </row>
    <row r="159" spans="1:80">
      <c r="A159" s="260"/>
      <c r="B159" s="264"/>
      <c r="C159" s="324" t="s">
        <v>363</v>
      </c>
      <c r="D159" s="325"/>
      <c r="E159" s="265">
        <v>2.028</v>
      </c>
      <c r="F159" s="266"/>
      <c r="G159" s="267"/>
      <c r="H159" s="268"/>
      <c r="I159" s="262"/>
      <c r="J159" s="269"/>
      <c r="K159" s="262"/>
      <c r="M159" s="263" t="s">
        <v>363</v>
      </c>
      <c r="O159" s="251"/>
    </row>
    <row r="160" spans="1:80">
      <c r="A160" s="260"/>
      <c r="B160" s="264"/>
      <c r="C160" s="324" t="s">
        <v>364</v>
      </c>
      <c r="D160" s="325"/>
      <c r="E160" s="265">
        <v>0.61360000000000003</v>
      </c>
      <c r="F160" s="266"/>
      <c r="G160" s="267"/>
      <c r="H160" s="268"/>
      <c r="I160" s="262"/>
      <c r="J160" s="269"/>
      <c r="K160" s="262"/>
      <c r="M160" s="263" t="s">
        <v>364</v>
      </c>
      <c r="O160" s="251"/>
    </row>
    <row r="161" spans="1:80">
      <c r="A161" s="260"/>
      <c r="B161" s="264"/>
      <c r="C161" s="324" t="s">
        <v>365</v>
      </c>
      <c r="D161" s="325"/>
      <c r="E161" s="265">
        <v>14.601599999999999</v>
      </c>
      <c r="F161" s="266"/>
      <c r="G161" s="267"/>
      <c r="H161" s="268"/>
      <c r="I161" s="262"/>
      <c r="J161" s="269"/>
      <c r="K161" s="262"/>
      <c r="M161" s="263" t="s">
        <v>365</v>
      </c>
      <c r="O161" s="251"/>
    </row>
    <row r="162" spans="1:80">
      <c r="A162" s="260"/>
      <c r="B162" s="264"/>
      <c r="C162" s="324" t="s">
        <v>366</v>
      </c>
      <c r="D162" s="325"/>
      <c r="E162" s="265">
        <v>1.4456</v>
      </c>
      <c r="F162" s="266"/>
      <c r="G162" s="267"/>
      <c r="H162" s="268"/>
      <c r="I162" s="262"/>
      <c r="J162" s="269"/>
      <c r="K162" s="262"/>
      <c r="M162" s="263" t="s">
        <v>366</v>
      </c>
      <c r="O162" s="251"/>
    </row>
    <row r="163" spans="1:80">
      <c r="A163" s="260"/>
      <c r="B163" s="264"/>
      <c r="C163" s="324" t="s">
        <v>367</v>
      </c>
      <c r="D163" s="325"/>
      <c r="E163" s="265">
        <v>32.8536</v>
      </c>
      <c r="F163" s="266"/>
      <c r="G163" s="267"/>
      <c r="H163" s="268"/>
      <c r="I163" s="262"/>
      <c r="J163" s="269"/>
      <c r="K163" s="262"/>
      <c r="M163" s="263" t="s">
        <v>367</v>
      </c>
      <c r="O163" s="251"/>
    </row>
    <row r="164" spans="1:80">
      <c r="A164" s="260"/>
      <c r="B164" s="264"/>
      <c r="C164" s="324" t="s">
        <v>368</v>
      </c>
      <c r="D164" s="325"/>
      <c r="E164" s="265">
        <v>3.0024000000000002</v>
      </c>
      <c r="F164" s="266"/>
      <c r="G164" s="267"/>
      <c r="H164" s="268"/>
      <c r="I164" s="262"/>
      <c r="J164" s="269"/>
      <c r="K164" s="262"/>
      <c r="M164" s="263" t="s">
        <v>368</v>
      </c>
      <c r="O164" s="251"/>
    </row>
    <row r="165" spans="1:80">
      <c r="A165" s="252">
        <v>36</v>
      </c>
      <c r="B165" s="253" t="s">
        <v>262</v>
      </c>
      <c r="C165" s="254" t="s">
        <v>263</v>
      </c>
      <c r="D165" s="255" t="s">
        <v>12</v>
      </c>
      <c r="E165" s="256">
        <v>1445.4372000000001</v>
      </c>
      <c r="F165" s="290">
        <v>0</v>
      </c>
      <c r="G165" s="257">
        <f>E165*F165</f>
        <v>0</v>
      </c>
      <c r="H165" s="258">
        <v>0</v>
      </c>
      <c r="I165" s="259">
        <f>E165*H165</f>
        <v>0</v>
      </c>
      <c r="J165" s="258">
        <v>0</v>
      </c>
      <c r="K165" s="259">
        <f>E165*J165</f>
        <v>0</v>
      </c>
      <c r="O165" s="251">
        <v>2</v>
      </c>
      <c r="AA165" s="224">
        <v>1</v>
      </c>
      <c r="AB165" s="224">
        <v>7</v>
      </c>
      <c r="AC165" s="224">
        <v>7</v>
      </c>
      <c r="AZ165" s="224">
        <v>2</v>
      </c>
      <c r="BA165" s="224">
        <f>IF(AZ165=1,G165,0)</f>
        <v>0</v>
      </c>
      <c r="BB165" s="224">
        <f>IF(AZ165=2,G165,0)</f>
        <v>0</v>
      </c>
      <c r="BC165" s="224">
        <f>IF(AZ165=3,G165,0)</f>
        <v>0</v>
      </c>
      <c r="BD165" s="224">
        <f>IF(AZ165=4,G165,0)</f>
        <v>0</v>
      </c>
      <c r="BE165" s="224">
        <f>IF(AZ165=5,G165,0)</f>
        <v>0</v>
      </c>
      <c r="CA165" s="251">
        <v>1</v>
      </c>
      <c r="CB165" s="251">
        <v>7</v>
      </c>
    </row>
    <row r="166" spans="1:80">
      <c r="A166" s="270"/>
      <c r="B166" s="271" t="s">
        <v>96</v>
      </c>
      <c r="C166" s="272" t="s">
        <v>257</v>
      </c>
      <c r="D166" s="273"/>
      <c r="E166" s="274"/>
      <c r="F166" s="275"/>
      <c r="G166" s="276">
        <f>SUM(G156:G165)</f>
        <v>0</v>
      </c>
      <c r="H166" s="277"/>
      <c r="I166" s="278">
        <f>SUM(I156:I165)</f>
        <v>0</v>
      </c>
      <c r="J166" s="277"/>
      <c r="K166" s="278">
        <f>SUM(K156:K165)</f>
        <v>0</v>
      </c>
      <c r="O166" s="251">
        <v>4</v>
      </c>
      <c r="BA166" s="279">
        <f>SUM(BA156:BA165)</f>
        <v>0</v>
      </c>
      <c r="BB166" s="279">
        <f>SUM(BB156:BB165)</f>
        <v>0</v>
      </c>
      <c r="BC166" s="279">
        <f>SUM(BC156:BC165)</f>
        <v>0</v>
      </c>
      <c r="BD166" s="279">
        <f>SUM(BD156:BD165)</f>
        <v>0</v>
      </c>
      <c r="BE166" s="279">
        <f>SUM(BE156:BE165)</f>
        <v>0</v>
      </c>
    </row>
    <row r="167" spans="1:80">
      <c r="A167" s="241" t="s">
        <v>95</v>
      </c>
      <c r="B167" s="242" t="s">
        <v>264</v>
      </c>
      <c r="C167" s="243" t="s">
        <v>265</v>
      </c>
      <c r="D167" s="244"/>
      <c r="E167" s="245"/>
      <c r="F167" s="245"/>
      <c r="G167" s="246"/>
      <c r="H167" s="247"/>
      <c r="I167" s="248"/>
      <c r="J167" s="249"/>
      <c r="K167" s="250"/>
      <c r="O167" s="251">
        <v>1</v>
      </c>
    </row>
    <row r="168" spans="1:80" ht="22.5">
      <c r="A168" s="252">
        <v>37</v>
      </c>
      <c r="B168" s="253" t="s">
        <v>267</v>
      </c>
      <c r="C168" s="254" t="s">
        <v>268</v>
      </c>
      <c r="D168" s="255" t="s">
        <v>112</v>
      </c>
      <c r="E168" s="256">
        <v>1</v>
      </c>
      <c r="F168" s="290">
        <v>0</v>
      </c>
      <c r="G168" s="257">
        <f>E168*F168</f>
        <v>0</v>
      </c>
      <c r="H168" s="258">
        <v>0</v>
      </c>
      <c r="I168" s="259">
        <f>E168*H168</f>
        <v>0</v>
      </c>
      <c r="J168" s="258"/>
      <c r="K168" s="259">
        <f>E168*J168</f>
        <v>0</v>
      </c>
      <c r="O168" s="251">
        <v>2</v>
      </c>
      <c r="AA168" s="224">
        <v>12</v>
      </c>
      <c r="AB168" s="224">
        <v>0</v>
      </c>
      <c r="AC168" s="224">
        <v>36</v>
      </c>
      <c r="AZ168" s="224">
        <v>4</v>
      </c>
      <c r="BA168" s="224">
        <f>IF(AZ168=1,G168,0)</f>
        <v>0</v>
      </c>
      <c r="BB168" s="224">
        <f>IF(AZ168=2,G168,0)</f>
        <v>0</v>
      </c>
      <c r="BC168" s="224">
        <f>IF(AZ168=3,G168,0)</f>
        <v>0</v>
      </c>
      <c r="BD168" s="224">
        <f>IF(AZ168=4,G168,0)</f>
        <v>0</v>
      </c>
      <c r="BE168" s="224">
        <f>IF(AZ168=5,G168,0)</f>
        <v>0</v>
      </c>
      <c r="CA168" s="251">
        <v>12</v>
      </c>
      <c r="CB168" s="251">
        <v>0</v>
      </c>
    </row>
    <row r="169" spans="1:80">
      <c r="A169" s="270"/>
      <c r="B169" s="271" t="s">
        <v>96</v>
      </c>
      <c r="C169" s="272" t="s">
        <v>266</v>
      </c>
      <c r="D169" s="273"/>
      <c r="E169" s="274"/>
      <c r="F169" s="275"/>
      <c r="G169" s="276">
        <f>SUM(G167:G168)</f>
        <v>0</v>
      </c>
      <c r="H169" s="277"/>
      <c r="I169" s="278">
        <f>SUM(I167:I168)</f>
        <v>0</v>
      </c>
      <c r="J169" s="277"/>
      <c r="K169" s="278">
        <f>SUM(K167:K168)</f>
        <v>0</v>
      </c>
      <c r="O169" s="251">
        <v>4</v>
      </c>
      <c r="BA169" s="279">
        <f>SUM(BA167:BA168)</f>
        <v>0</v>
      </c>
      <c r="BB169" s="279">
        <f>SUM(BB167:BB168)</f>
        <v>0</v>
      </c>
      <c r="BC169" s="279">
        <f>SUM(BC167:BC168)</f>
        <v>0</v>
      </c>
      <c r="BD169" s="279">
        <f>SUM(BD167:BD168)</f>
        <v>0</v>
      </c>
      <c r="BE169" s="279">
        <f>SUM(BE167:BE168)</f>
        <v>0</v>
      </c>
    </row>
    <row r="170" spans="1:80">
      <c r="A170" s="241" t="s">
        <v>95</v>
      </c>
      <c r="B170" s="242" t="s">
        <v>269</v>
      </c>
      <c r="C170" s="243" t="s">
        <v>270</v>
      </c>
      <c r="D170" s="244"/>
      <c r="E170" s="245"/>
      <c r="F170" s="245"/>
      <c r="G170" s="246"/>
      <c r="H170" s="247"/>
      <c r="I170" s="248"/>
      <c r="J170" s="249"/>
      <c r="K170" s="250"/>
      <c r="O170" s="251">
        <v>1</v>
      </c>
    </row>
    <row r="171" spans="1:80">
      <c r="A171" s="252">
        <v>38</v>
      </c>
      <c r="B171" s="253" t="s">
        <v>272</v>
      </c>
      <c r="C171" s="254" t="s">
        <v>273</v>
      </c>
      <c r="D171" s="255" t="s">
        <v>112</v>
      </c>
      <c r="E171" s="256">
        <v>1</v>
      </c>
      <c r="F171" s="290">
        <v>0</v>
      </c>
      <c r="G171" s="257">
        <f>E171*F171</f>
        <v>0</v>
      </c>
      <c r="H171" s="258">
        <v>0</v>
      </c>
      <c r="I171" s="259">
        <f>E171*H171</f>
        <v>0</v>
      </c>
      <c r="J171" s="258"/>
      <c r="K171" s="259">
        <f>E171*J171</f>
        <v>0</v>
      </c>
      <c r="O171" s="251">
        <v>2</v>
      </c>
      <c r="AA171" s="224">
        <v>12</v>
      </c>
      <c r="AB171" s="224">
        <v>0</v>
      </c>
      <c r="AC171" s="224">
        <v>37</v>
      </c>
      <c r="AZ171" s="224">
        <v>4</v>
      </c>
      <c r="BA171" s="224">
        <f>IF(AZ171=1,G171,0)</f>
        <v>0</v>
      </c>
      <c r="BB171" s="224">
        <f>IF(AZ171=2,G171,0)</f>
        <v>0</v>
      </c>
      <c r="BC171" s="224">
        <f>IF(AZ171=3,G171,0)</f>
        <v>0</v>
      </c>
      <c r="BD171" s="224">
        <f>IF(AZ171=4,G171,0)</f>
        <v>0</v>
      </c>
      <c r="BE171" s="224">
        <f>IF(AZ171=5,G171,0)</f>
        <v>0</v>
      </c>
      <c r="CA171" s="251">
        <v>12</v>
      </c>
      <c r="CB171" s="251">
        <v>0</v>
      </c>
    </row>
    <row r="172" spans="1:80" ht="22.5">
      <c r="A172" s="252">
        <v>39</v>
      </c>
      <c r="B172" s="253" t="s">
        <v>274</v>
      </c>
      <c r="C172" s="254" t="s">
        <v>275</v>
      </c>
      <c r="D172" s="255" t="s">
        <v>112</v>
      </c>
      <c r="E172" s="256">
        <v>1</v>
      </c>
      <c r="F172" s="290">
        <v>0</v>
      </c>
      <c r="G172" s="257">
        <f>E172*F172</f>
        <v>0</v>
      </c>
      <c r="H172" s="258">
        <v>0</v>
      </c>
      <c r="I172" s="259">
        <f>E172*H172</f>
        <v>0</v>
      </c>
      <c r="J172" s="258"/>
      <c r="K172" s="259">
        <f>E172*J172</f>
        <v>0</v>
      </c>
      <c r="O172" s="251">
        <v>2</v>
      </c>
      <c r="AA172" s="224">
        <v>12</v>
      </c>
      <c r="AB172" s="224">
        <v>0</v>
      </c>
      <c r="AC172" s="224">
        <v>38</v>
      </c>
      <c r="AZ172" s="224">
        <v>4</v>
      </c>
      <c r="BA172" s="224">
        <f>IF(AZ172=1,G172,0)</f>
        <v>0</v>
      </c>
      <c r="BB172" s="224">
        <f>IF(AZ172=2,G172,0)</f>
        <v>0</v>
      </c>
      <c r="BC172" s="224">
        <f>IF(AZ172=3,G172,0)</f>
        <v>0</v>
      </c>
      <c r="BD172" s="224">
        <f>IF(AZ172=4,G172,0)</f>
        <v>0</v>
      </c>
      <c r="BE172" s="224">
        <f>IF(AZ172=5,G172,0)</f>
        <v>0</v>
      </c>
      <c r="CA172" s="251">
        <v>12</v>
      </c>
      <c r="CB172" s="251">
        <v>0</v>
      </c>
    </row>
    <row r="173" spans="1:80" ht="22.5">
      <c r="A173" s="252">
        <v>40</v>
      </c>
      <c r="B173" s="253" t="s">
        <v>276</v>
      </c>
      <c r="C173" s="254" t="s">
        <v>277</v>
      </c>
      <c r="D173" s="255" t="s">
        <v>112</v>
      </c>
      <c r="E173" s="256">
        <v>1</v>
      </c>
      <c r="F173" s="290">
        <v>0</v>
      </c>
      <c r="G173" s="257">
        <f>E173*F173</f>
        <v>0</v>
      </c>
      <c r="H173" s="258">
        <v>0</v>
      </c>
      <c r="I173" s="259">
        <f>E173*H173</f>
        <v>0</v>
      </c>
      <c r="J173" s="258"/>
      <c r="K173" s="259">
        <f>E173*J173</f>
        <v>0</v>
      </c>
      <c r="O173" s="251">
        <v>2</v>
      </c>
      <c r="AA173" s="224">
        <v>12</v>
      </c>
      <c r="AB173" s="224">
        <v>0</v>
      </c>
      <c r="AC173" s="224">
        <v>39</v>
      </c>
      <c r="AZ173" s="224">
        <v>4</v>
      </c>
      <c r="BA173" s="224">
        <f>IF(AZ173=1,G173,0)</f>
        <v>0</v>
      </c>
      <c r="BB173" s="224">
        <f>IF(AZ173=2,G173,0)</f>
        <v>0</v>
      </c>
      <c r="BC173" s="224">
        <f>IF(AZ173=3,G173,0)</f>
        <v>0</v>
      </c>
      <c r="BD173" s="224">
        <f>IF(AZ173=4,G173,0)</f>
        <v>0</v>
      </c>
      <c r="BE173" s="224">
        <f>IF(AZ173=5,G173,0)</f>
        <v>0</v>
      </c>
      <c r="CA173" s="251">
        <v>12</v>
      </c>
      <c r="CB173" s="251">
        <v>0</v>
      </c>
    </row>
    <row r="174" spans="1:80">
      <c r="A174" s="270"/>
      <c r="B174" s="271" t="s">
        <v>96</v>
      </c>
      <c r="C174" s="272" t="s">
        <v>271</v>
      </c>
      <c r="D174" s="273"/>
      <c r="E174" s="274"/>
      <c r="F174" s="275"/>
      <c r="G174" s="276">
        <f>SUM(G170:G173)</f>
        <v>0</v>
      </c>
      <c r="H174" s="277"/>
      <c r="I174" s="278">
        <f>SUM(I170:I173)</f>
        <v>0</v>
      </c>
      <c r="J174" s="277"/>
      <c r="K174" s="278">
        <f>SUM(K170:K173)</f>
        <v>0</v>
      </c>
      <c r="O174" s="251">
        <v>4</v>
      </c>
      <c r="BA174" s="279">
        <f>SUM(BA170:BA173)</f>
        <v>0</v>
      </c>
      <c r="BB174" s="279">
        <f>SUM(BB170:BB173)</f>
        <v>0</v>
      </c>
      <c r="BC174" s="279">
        <f>SUM(BC170:BC173)</f>
        <v>0</v>
      </c>
      <c r="BD174" s="279">
        <f>SUM(BD170:BD173)</f>
        <v>0</v>
      </c>
      <c r="BE174" s="279">
        <f>SUM(BE170:BE173)</f>
        <v>0</v>
      </c>
    </row>
    <row r="175" spans="1:80">
      <c r="E175" s="224"/>
    </row>
    <row r="176" spans="1:80">
      <c r="E176" s="224"/>
    </row>
    <row r="177" spans="5:5">
      <c r="E177" s="224"/>
    </row>
    <row r="178" spans="5:5">
      <c r="E178" s="224"/>
    </row>
    <row r="179" spans="5:5">
      <c r="E179" s="224"/>
    </row>
    <row r="180" spans="5:5">
      <c r="E180" s="224"/>
    </row>
    <row r="181" spans="5:5">
      <c r="E181" s="224"/>
    </row>
    <row r="182" spans="5:5">
      <c r="E182" s="224"/>
    </row>
    <row r="183" spans="5:5">
      <c r="E183" s="224"/>
    </row>
    <row r="184" spans="5:5">
      <c r="E184" s="224"/>
    </row>
    <row r="185" spans="5:5">
      <c r="E185" s="224"/>
    </row>
    <row r="186" spans="5:5">
      <c r="E186" s="224"/>
    </row>
    <row r="187" spans="5:5">
      <c r="E187" s="224"/>
    </row>
    <row r="188" spans="5:5">
      <c r="E188" s="224"/>
    </row>
    <row r="189" spans="5:5">
      <c r="E189" s="224"/>
    </row>
    <row r="190" spans="5:5">
      <c r="E190" s="224"/>
    </row>
    <row r="191" spans="5:5">
      <c r="E191" s="224"/>
    </row>
    <row r="192" spans="5:5">
      <c r="E192" s="224"/>
    </row>
    <row r="193" spans="1:7">
      <c r="E193" s="224"/>
    </row>
    <row r="194" spans="1:7">
      <c r="E194" s="224"/>
    </row>
    <row r="195" spans="1:7">
      <c r="E195" s="224"/>
    </row>
    <row r="196" spans="1:7">
      <c r="E196" s="224"/>
    </row>
    <row r="197" spans="1:7">
      <c r="E197" s="224"/>
    </row>
    <row r="198" spans="1:7">
      <c r="A198" s="269"/>
      <c r="B198" s="269"/>
      <c r="C198" s="269"/>
      <c r="D198" s="269"/>
      <c r="E198" s="269"/>
      <c r="F198" s="269"/>
      <c r="G198" s="269"/>
    </row>
    <row r="199" spans="1:7">
      <c r="A199" s="269"/>
      <c r="B199" s="269"/>
      <c r="C199" s="269"/>
      <c r="D199" s="269"/>
      <c r="E199" s="269"/>
      <c r="F199" s="269"/>
      <c r="G199" s="269"/>
    </row>
    <row r="200" spans="1:7">
      <c r="A200" s="269"/>
      <c r="B200" s="269"/>
      <c r="C200" s="269"/>
      <c r="D200" s="269"/>
      <c r="E200" s="269"/>
      <c r="F200" s="269"/>
      <c r="G200" s="269"/>
    </row>
    <row r="201" spans="1:7">
      <c r="A201" s="269"/>
      <c r="B201" s="269"/>
      <c r="C201" s="269"/>
      <c r="D201" s="269"/>
      <c r="E201" s="269"/>
      <c r="F201" s="269"/>
      <c r="G201" s="269"/>
    </row>
    <row r="202" spans="1:7">
      <c r="E202" s="224"/>
    </row>
    <row r="203" spans="1:7">
      <c r="E203" s="224"/>
    </row>
    <row r="204" spans="1:7">
      <c r="E204" s="224"/>
    </row>
    <row r="205" spans="1:7">
      <c r="E205" s="224"/>
    </row>
    <row r="206" spans="1:7">
      <c r="E206" s="224"/>
    </row>
    <row r="207" spans="1:7">
      <c r="E207" s="224"/>
    </row>
    <row r="208" spans="1:7">
      <c r="E208" s="224"/>
    </row>
    <row r="209" spans="5:5">
      <c r="E209" s="224"/>
    </row>
    <row r="210" spans="5:5">
      <c r="E210" s="224"/>
    </row>
    <row r="211" spans="5:5">
      <c r="E211" s="224"/>
    </row>
    <row r="212" spans="5:5">
      <c r="E212" s="224"/>
    </row>
    <row r="213" spans="5:5">
      <c r="E213" s="224"/>
    </row>
    <row r="214" spans="5:5">
      <c r="E214" s="224"/>
    </row>
    <row r="215" spans="5:5">
      <c r="E215" s="224"/>
    </row>
    <row r="216" spans="5:5">
      <c r="E216" s="224"/>
    </row>
    <row r="217" spans="5:5">
      <c r="E217" s="224"/>
    </row>
    <row r="218" spans="5:5">
      <c r="E218" s="224"/>
    </row>
    <row r="219" spans="5:5">
      <c r="E219" s="224"/>
    </row>
    <row r="220" spans="5:5">
      <c r="E220" s="224"/>
    </row>
    <row r="221" spans="5:5">
      <c r="E221" s="224"/>
    </row>
    <row r="222" spans="5:5">
      <c r="E222" s="224"/>
    </row>
    <row r="223" spans="5:5">
      <c r="E223" s="224"/>
    </row>
    <row r="224" spans="5:5">
      <c r="E224" s="224"/>
    </row>
    <row r="225" spans="1:7">
      <c r="E225" s="224"/>
    </row>
    <row r="226" spans="1:7">
      <c r="E226" s="224"/>
    </row>
    <row r="227" spans="1:7">
      <c r="E227" s="224"/>
    </row>
    <row r="228" spans="1:7">
      <c r="E228" s="224"/>
    </row>
    <row r="229" spans="1:7">
      <c r="E229" s="224"/>
    </row>
    <row r="230" spans="1:7">
      <c r="E230" s="224"/>
    </row>
    <row r="231" spans="1:7">
      <c r="E231" s="224"/>
    </row>
    <row r="232" spans="1:7">
      <c r="E232" s="224"/>
    </row>
    <row r="233" spans="1:7">
      <c r="A233" s="280"/>
      <c r="B233" s="280"/>
    </row>
    <row r="234" spans="1:7">
      <c r="A234" s="269"/>
      <c r="B234" s="269"/>
      <c r="C234" s="281"/>
      <c r="D234" s="281"/>
      <c r="E234" s="282"/>
      <c r="F234" s="281"/>
      <c r="G234" s="283"/>
    </row>
    <row r="235" spans="1:7">
      <c r="A235" s="284"/>
      <c r="B235" s="284"/>
      <c r="C235" s="269"/>
      <c r="D235" s="269"/>
      <c r="E235" s="285"/>
      <c r="F235" s="269"/>
      <c r="G235" s="269"/>
    </row>
    <row r="236" spans="1:7">
      <c r="A236" s="269"/>
      <c r="B236" s="269"/>
      <c r="C236" s="269"/>
      <c r="D236" s="269"/>
      <c r="E236" s="285"/>
      <c r="F236" s="269"/>
      <c r="G236" s="269"/>
    </row>
    <row r="237" spans="1:7">
      <c r="A237" s="269"/>
      <c r="B237" s="269"/>
      <c r="C237" s="269"/>
      <c r="D237" s="269"/>
      <c r="E237" s="285"/>
      <c r="F237" s="269"/>
      <c r="G237" s="269"/>
    </row>
    <row r="238" spans="1:7">
      <c r="A238" s="269"/>
      <c r="B238" s="269"/>
      <c r="C238" s="269"/>
      <c r="D238" s="269"/>
      <c r="E238" s="285"/>
      <c r="F238" s="269"/>
      <c r="G238" s="269"/>
    </row>
    <row r="239" spans="1:7">
      <c r="A239" s="269"/>
      <c r="B239" s="269"/>
      <c r="C239" s="269"/>
      <c r="D239" s="269"/>
      <c r="E239" s="285"/>
      <c r="F239" s="269"/>
      <c r="G239" s="269"/>
    </row>
    <row r="240" spans="1:7">
      <c r="A240" s="269"/>
      <c r="B240" s="269"/>
      <c r="C240" s="269"/>
      <c r="D240" s="269"/>
      <c r="E240" s="285"/>
      <c r="F240" s="269"/>
      <c r="G240" s="269"/>
    </row>
    <row r="241" spans="1:7">
      <c r="A241" s="269"/>
      <c r="B241" s="269"/>
      <c r="C241" s="269"/>
      <c r="D241" s="269"/>
      <c r="E241" s="285"/>
      <c r="F241" s="269"/>
      <c r="G241" s="269"/>
    </row>
    <row r="242" spans="1:7">
      <c r="A242" s="269"/>
      <c r="B242" s="269"/>
      <c r="C242" s="269"/>
      <c r="D242" s="269"/>
      <c r="E242" s="285"/>
      <c r="F242" s="269"/>
      <c r="G242" s="269"/>
    </row>
    <row r="243" spans="1:7">
      <c r="A243" s="269"/>
      <c r="B243" s="269"/>
      <c r="C243" s="269"/>
      <c r="D243" s="269"/>
      <c r="E243" s="285"/>
      <c r="F243" s="269"/>
      <c r="G243" s="269"/>
    </row>
    <row r="244" spans="1:7">
      <c r="A244" s="269"/>
      <c r="B244" s="269"/>
      <c r="C244" s="269"/>
      <c r="D244" s="269"/>
      <c r="E244" s="285"/>
      <c r="F244" s="269"/>
      <c r="G244" s="269"/>
    </row>
    <row r="245" spans="1:7">
      <c r="A245" s="269"/>
      <c r="B245" s="269"/>
      <c r="C245" s="269"/>
      <c r="D245" s="269"/>
      <c r="E245" s="285"/>
      <c r="F245" s="269"/>
      <c r="G245" s="269"/>
    </row>
    <row r="246" spans="1:7">
      <c r="A246" s="269"/>
      <c r="B246" s="269"/>
      <c r="C246" s="269"/>
      <c r="D246" s="269"/>
      <c r="E246" s="285"/>
      <c r="F246" s="269"/>
      <c r="G246" s="269"/>
    </row>
    <row r="247" spans="1:7">
      <c r="A247" s="269"/>
      <c r="B247" s="269"/>
      <c r="C247" s="269"/>
      <c r="D247" s="269"/>
      <c r="E247" s="285"/>
      <c r="F247" s="269"/>
      <c r="G247" s="269"/>
    </row>
  </sheetData>
  <sheetProtection password="8879" sheet="1" objects="1" scenarios="1"/>
  <mergeCells count="102">
    <mergeCell ref="C153:D153"/>
    <mergeCell ref="C158:G158"/>
    <mergeCell ref="C159:D159"/>
    <mergeCell ref="C160:D160"/>
    <mergeCell ref="C161:D161"/>
    <mergeCell ref="C162:D162"/>
    <mergeCell ref="C163:D163"/>
    <mergeCell ref="C164:D164"/>
    <mergeCell ref="C142:D142"/>
    <mergeCell ref="C143:D143"/>
    <mergeCell ref="C144:D144"/>
    <mergeCell ref="C145:D145"/>
    <mergeCell ref="C149:D149"/>
    <mergeCell ref="C150:D150"/>
    <mergeCell ref="C151:D151"/>
    <mergeCell ref="C152:D152"/>
    <mergeCell ref="C136:D136"/>
    <mergeCell ref="C137:D137"/>
    <mergeCell ref="C138:D138"/>
    <mergeCell ref="C139:D139"/>
    <mergeCell ref="C140:D140"/>
    <mergeCell ref="C141:D141"/>
    <mergeCell ref="C130:D130"/>
    <mergeCell ref="C131:D131"/>
    <mergeCell ref="C132:D132"/>
    <mergeCell ref="C133:D133"/>
    <mergeCell ref="C134:D134"/>
    <mergeCell ref="C135:D135"/>
    <mergeCell ref="C120:D120"/>
    <mergeCell ref="C124:D124"/>
    <mergeCell ref="C125:D125"/>
    <mergeCell ref="C126:D126"/>
    <mergeCell ref="C127:D127"/>
    <mergeCell ref="C128:D128"/>
    <mergeCell ref="C129:D129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9:D109"/>
    <mergeCell ref="C110:D110"/>
    <mergeCell ref="C97:D97"/>
    <mergeCell ref="C98:D98"/>
    <mergeCell ref="C99:D99"/>
    <mergeCell ref="C101:D101"/>
    <mergeCell ref="C102:D102"/>
    <mergeCell ref="C103:D103"/>
    <mergeCell ref="C88:D88"/>
    <mergeCell ref="C90:D90"/>
    <mergeCell ref="C91:D91"/>
    <mergeCell ref="C93:D93"/>
    <mergeCell ref="C94:D94"/>
    <mergeCell ref="C96:D96"/>
    <mergeCell ref="C80:D80"/>
    <mergeCell ref="C81:D81"/>
    <mergeCell ref="C82:D82"/>
    <mergeCell ref="C84:D84"/>
    <mergeCell ref="C85:D85"/>
    <mergeCell ref="C87:D87"/>
    <mergeCell ref="C74:D74"/>
    <mergeCell ref="C75:D75"/>
    <mergeCell ref="C76:D76"/>
    <mergeCell ref="C77:D77"/>
    <mergeCell ref="C78:D78"/>
    <mergeCell ref="C79:D79"/>
    <mergeCell ref="C60:D60"/>
    <mergeCell ref="C61:D61"/>
    <mergeCell ref="C62:D62"/>
    <mergeCell ref="C63:D63"/>
    <mergeCell ref="C65:D65"/>
    <mergeCell ref="C66:D66"/>
    <mergeCell ref="C67:D67"/>
    <mergeCell ref="C68:D68"/>
    <mergeCell ref="C69:D69"/>
    <mergeCell ref="C53:D53"/>
    <mergeCell ref="C70:D70"/>
    <mergeCell ref="C71:D71"/>
    <mergeCell ref="C72:D72"/>
    <mergeCell ref="C73:D73"/>
    <mergeCell ref="C44:D44"/>
    <mergeCell ref="C45:D45"/>
    <mergeCell ref="C47:D47"/>
    <mergeCell ref="C48:D48"/>
    <mergeCell ref="A1:G1"/>
    <mergeCell ref="A3:B3"/>
    <mergeCell ref="A4:B4"/>
    <mergeCell ref="E4:G4"/>
    <mergeCell ref="C28:D28"/>
    <mergeCell ref="C32:D32"/>
    <mergeCell ref="C36:D36"/>
    <mergeCell ref="C38:D38"/>
    <mergeCell ref="C16:D16"/>
    <mergeCell ref="C20:D20"/>
    <mergeCell ref="C22:D22"/>
    <mergeCell ref="C24:D24"/>
    <mergeCell ref="C25:D25"/>
    <mergeCell ref="C26:D2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SO-01 01 KL</vt:lpstr>
      <vt:lpstr>SO-01 01 Rek</vt:lpstr>
      <vt:lpstr>SO-01 01 Pol</vt:lpstr>
      <vt:lpstr>SO-01 01 KL-1</vt:lpstr>
      <vt:lpstr>SO-01 01 Rek-1</vt:lpstr>
      <vt:lpstr>SO-01 01 Pol-1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'SO-01 01 Pol'!Názvy_tisku</vt:lpstr>
      <vt:lpstr>'SO-01 01 Pol-1'!Názvy_tisku</vt:lpstr>
      <vt:lpstr>'SO-01 01 Rek'!Názvy_tisku</vt:lpstr>
      <vt:lpstr>'SO-01 01 Rek-1'!Názvy_tisku</vt:lpstr>
      <vt:lpstr>Stavba!Objednatel</vt:lpstr>
      <vt:lpstr>Stavba!Objekt</vt:lpstr>
      <vt:lpstr>'SO-01 01 KL'!Oblast_tisku</vt:lpstr>
      <vt:lpstr>'SO-01 01 KL-1'!Oblast_tisku</vt:lpstr>
      <vt:lpstr>'SO-01 01 Pol'!Oblast_tisku</vt:lpstr>
      <vt:lpstr>'SO-01 01 Pol-1'!Oblast_tisku</vt:lpstr>
      <vt:lpstr>'SO-01 01 Rek'!Oblast_tisku</vt:lpstr>
      <vt:lpstr>'SO-01 01 Rek-1'!Oblast_tisku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iveta.nemcova</cp:lastModifiedBy>
  <cp:lastPrinted>2016-04-26T06:17:14Z</cp:lastPrinted>
  <dcterms:created xsi:type="dcterms:W3CDTF">2016-04-25T18:58:56Z</dcterms:created>
  <dcterms:modified xsi:type="dcterms:W3CDTF">2016-04-27T07:10:08Z</dcterms:modified>
</cp:coreProperties>
</file>